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Торопова\Ботакан\2025\"/>
    </mc:Choice>
  </mc:AlternateContent>
  <xr:revisionPtr revIDLastSave="0" documentId="13_ncr:1_{94C0C746-CDB3-4BFD-9F35-780DC93B14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 Лето осень" sheetId="13" r:id="rId1"/>
    <sheet name="Зима весна" sheetId="1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0" i="11" l="1"/>
  <c r="C550" i="11"/>
  <c r="B339" i="11"/>
  <c r="D339" i="11"/>
  <c r="E339" i="11"/>
  <c r="F339" i="11"/>
  <c r="F340" i="11" s="1"/>
  <c r="G339" i="11"/>
  <c r="H339" i="11"/>
  <c r="I339" i="11"/>
  <c r="J339" i="11"/>
  <c r="K339" i="11"/>
  <c r="K340" i="11" s="1"/>
  <c r="L339" i="11"/>
  <c r="M339" i="11"/>
  <c r="N339" i="11"/>
  <c r="O339" i="11"/>
  <c r="P339" i="11"/>
  <c r="P340" i="11" s="1"/>
  <c r="C128" i="11"/>
  <c r="D128" i="11"/>
  <c r="E128" i="11"/>
  <c r="F128" i="11"/>
  <c r="H128" i="11"/>
  <c r="I128" i="11"/>
  <c r="J128" i="11"/>
  <c r="K128" i="11"/>
  <c r="M128" i="11"/>
  <c r="N128" i="11"/>
  <c r="O128" i="11"/>
  <c r="P128" i="11"/>
  <c r="K216" i="13"/>
  <c r="P216" i="13"/>
  <c r="K217" i="13"/>
  <c r="P217" i="13"/>
  <c r="K218" i="13"/>
  <c r="P218" i="13"/>
  <c r="K220" i="13"/>
  <c r="P220" i="13"/>
  <c r="B221" i="13"/>
  <c r="C221" i="13"/>
  <c r="D221" i="13"/>
  <c r="E221" i="13"/>
  <c r="F221" i="13"/>
  <c r="G221" i="13"/>
  <c r="H221" i="13"/>
  <c r="I221" i="13"/>
  <c r="J221" i="13"/>
  <c r="L221" i="13"/>
  <c r="M221" i="13"/>
  <c r="N221" i="13"/>
  <c r="O221" i="13"/>
  <c r="P221" i="13"/>
  <c r="P222" i="13" s="1"/>
  <c r="D222" i="13"/>
  <c r="I340" i="11" l="1"/>
  <c r="M129" i="11"/>
  <c r="H129" i="11"/>
  <c r="C129" i="11"/>
  <c r="N340" i="11"/>
  <c r="D340" i="11"/>
  <c r="O340" i="11"/>
  <c r="M340" i="11"/>
  <c r="H340" i="11"/>
  <c r="E340" i="11"/>
  <c r="J340" i="11"/>
  <c r="K129" i="11"/>
  <c r="D129" i="11"/>
  <c r="N129" i="11"/>
  <c r="I129" i="11"/>
  <c r="P129" i="11"/>
  <c r="F129" i="11"/>
  <c r="O129" i="11"/>
  <c r="J129" i="11"/>
  <c r="E129" i="11"/>
  <c r="C222" i="13"/>
  <c r="N222" i="13"/>
  <c r="K221" i="13"/>
  <c r="H222" i="13" s="1"/>
  <c r="F222" i="13"/>
  <c r="M222" i="13"/>
  <c r="O222" i="13"/>
  <c r="E222" i="13"/>
  <c r="I222" i="13" l="1"/>
  <c r="K222" i="13"/>
  <c r="J222" i="13"/>
  <c r="K7" i="11"/>
  <c r="F7" i="11"/>
  <c r="F37" i="13" l="1"/>
  <c r="P483" i="11"/>
  <c r="K483" i="11"/>
  <c r="F483" i="11"/>
  <c r="F7" i="13"/>
  <c r="K7" i="13"/>
  <c r="P7" i="13"/>
  <c r="F309" i="13"/>
  <c r="N519" i="11" l="1"/>
  <c r="O519" i="11"/>
  <c r="P519" i="11"/>
  <c r="M519" i="11"/>
  <c r="I519" i="11"/>
  <c r="J519" i="11"/>
  <c r="K519" i="11"/>
  <c r="K520" i="11" s="1"/>
  <c r="H519" i="11"/>
  <c r="D519" i="11"/>
  <c r="E519" i="11"/>
  <c r="F519" i="11"/>
  <c r="C519" i="11"/>
  <c r="D427" i="11"/>
  <c r="E427" i="11"/>
  <c r="F427" i="11"/>
  <c r="F428" i="11" s="1"/>
  <c r="D550" i="13"/>
  <c r="E550" i="13"/>
  <c r="J520" i="11" l="1"/>
  <c r="I520" i="11"/>
  <c r="D489" i="13"/>
  <c r="E489" i="13"/>
  <c r="N461" i="13"/>
  <c r="O461" i="13"/>
  <c r="M461" i="13"/>
  <c r="I461" i="13"/>
  <c r="J461" i="13"/>
  <c r="H461" i="13"/>
  <c r="D461" i="13"/>
  <c r="E461" i="13"/>
  <c r="C461" i="13"/>
  <c r="N399" i="13"/>
  <c r="O399" i="13"/>
  <c r="M399" i="13"/>
  <c r="I399" i="13"/>
  <c r="J399" i="13"/>
  <c r="H399" i="13"/>
  <c r="D399" i="13"/>
  <c r="E399" i="13"/>
  <c r="C399" i="13"/>
  <c r="N367" i="13"/>
  <c r="O367" i="13"/>
  <c r="M367" i="13"/>
  <c r="I367" i="13"/>
  <c r="J367" i="13"/>
  <c r="H367" i="13"/>
  <c r="D367" i="13"/>
  <c r="E367" i="13"/>
  <c r="C367" i="13"/>
  <c r="N281" i="13"/>
  <c r="O281" i="13"/>
  <c r="M281" i="13"/>
  <c r="I281" i="13"/>
  <c r="J281" i="13"/>
  <c r="H281" i="13"/>
  <c r="D281" i="13"/>
  <c r="E281" i="13"/>
  <c r="C281" i="13"/>
  <c r="N161" i="13"/>
  <c r="O161" i="13"/>
  <c r="M161" i="13"/>
  <c r="I161" i="13"/>
  <c r="J161" i="13"/>
  <c r="H161" i="13"/>
  <c r="D161" i="13"/>
  <c r="E161" i="13"/>
  <c r="C161" i="13"/>
  <c r="N128" i="13"/>
  <c r="O128" i="13"/>
  <c r="M128" i="13"/>
  <c r="I128" i="13"/>
  <c r="J128" i="13"/>
  <c r="H128" i="13"/>
  <c r="D128" i="13"/>
  <c r="E128" i="13"/>
  <c r="C128" i="13"/>
  <c r="N101" i="13"/>
  <c r="O101" i="13"/>
  <c r="M101" i="13"/>
  <c r="I101" i="13"/>
  <c r="J101" i="13"/>
  <c r="H101" i="13"/>
  <c r="D101" i="13"/>
  <c r="E101" i="13"/>
  <c r="C101" i="13"/>
  <c r="F99" i="11" l="1"/>
  <c r="K99" i="11"/>
  <c r="P99" i="11"/>
  <c r="P578" i="11"/>
  <c r="P579" i="11" s="1"/>
  <c r="O578" i="11"/>
  <c r="N578" i="11"/>
  <c r="N579" i="11" s="1"/>
  <c r="M578" i="11"/>
  <c r="L578" i="11"/>
  <c r="K578" i="11"/>
  <c r="K579" i="11" s="1"/>
  <c r="J578" i="11"/>
  <c r="I578" i="11"/>
  <c r="I579" i="11" s="1"/>
  <c r="H578" i="11"/>
  <c r="G578" i="11"/>
  <c r="F578" i="11"/>
  <c r="F579" i="11" s="1"/>
  <c r="E578" i="11"/>
  <c r="D578" i="11"/>
  <c r="D579" i="11" s="1"/>
  <c r="C578" i="11"/>
  <c r="B578" i="11"/>
  <c r="P550" i="11"/>
  <c r="P551" i="11" s="1"/>
  <c r="O550" i="11"/>
  <c r="N550" i="11"/>
  <c r="M550" i="11"/>
  <c r="L550" i="11"/>
  <c r="K550" i="11"/>
  <c r="K551" i="11" s="1"/>
  <c r="J550" i="11"/>
  <c r="I550" i="11"/>
  <c r="H550" i="11"/>
  <c r="G550" i="11"/>
  <c r="F550" i="11"/>
  <c r="E550" i="11"/>
  <c r="D550" i="11"/>
  <c r="P520" i="11"/>
  <c r="F520" i="11"/>
  <c r="P487" i="11"/>
  <c r="P488" i="11" s="1"/>
  <c r="O487" i="11"/>
  <c r="N487" i="11"/>
  <c r="N488" i="11" s="1"/>
  <c r="M487" i="11"/>
  <c r="L487" i="11"/>
  <c r="K487" i="11"/>
  <c r="K488" i="11" s="1"/>
  <c r="J487" i="11"/>
  <c r="I487" i="11"/>
  <c r="I488" i="11" s="1"/>
  <c r="H487" i="11"/>
  <c r="G487" i="11"/>
  <c r="F487" i="11"/>
  <c r="F488" i="11" s="1"/>
  <c r="E487" i="11"/>
  <c r="D487" i="11"/>
  <c r="D488" i="11" s="1"/>
  <c r="C487" i="11"/>
  <c r="B487" i="11"/>
  <c r="P460" i="11"/>
  <c r="P461" i="11" s="1"/>
  <c r="O460" i="11"/>
  <c r="N460" i="11"/>
  <c r="N461" i="11" s="1"/>
  <c r="M460" i="11"/>
  <c r="L460" i="11"/>
  <c r="K460" i="11"/>
  <c r="K461" i="11" s="1"/>
  <c r="J460" i="11"/>
  <c r="I460" i="11"/>
  <c r="I461" i="11" s="1"/>
  <c r="H460" i="11"/>
  <c r="G460" i="11"/>
  <c r="F460" i="11"/>
  <c r="F461" i="11" s="1"/>
  <c r="E460" i="11"/>
  <c r="D460" i="11"/>
  <c r="D461" i="11" s="1"/>
  <c r="C460" i="11"/>
  <c r="B460" i="11"/>
  <c r="P427" i="11"/>
  <c r="P428" i="11" s="1"/>
  <c r="O427" i="11"/>
  <c r="N427" i="11"/>
  <c r="M427" i="11"/>
  <c r="K427" i="11"/>
  <c r="K428" i="11" s="1"/>
  <c r="J427" i="11"/>
  <c r="I427" i="11"/>
  <c r="H427" i="11"/>
  <c r="C427" i="11"/>
  <c r="C428" i="11" s="1"/>
  <c r="P399" i="11"/>
  <c r="O399" i="11"/>
  <c r="N399" i="11"/>
  <c r="M399" i="11"/>
  <c r="L399" i="11"/>
  <c r="K399" i="11"/>
  <c r="J399" i="11"/>
  <c r="I399" i="11"/>
  <c r="H399" i="11"/>
  <c r="G399" i="11"/>
  <c r="F399" i="11"/>
  <c r="E399" i="11"/>
  <c r="D399" i="11"/>
  <c r="C399" i="11"/>
  <c r="B399" i="11"/>
  <c r="P368" i="11"/>
  <c r="P369" i="11" s="1"/>
  <c r="O368" i="11"/>
  <c r="N368" i="11"/>
  <c r="N369" i="11" s="1"/>
  <c r="M368" i="11"/>
  <c r="K368" i="11"/>
  <c r="K369" i="11" s="1"/>
  <c r="J368" i="11"/>
  <c r="I368" i="11"/>
  <c r="I369" i="11" s="1"/>
  <c r="H368" i="11"/>
  <c r="F368" i="11"/>
  <c r="F369" i="11" s="1"/>
  <c r="E368" i="11"/>
  <c r="D368" i="11"/>
  <c r="D369" i="11" s="1"/>
  <c r="C368" i="11"/>
  <c r="P312" i="11"/>
  <c r="P313" i="11" s="1"/>
  <c r="O312" i="11"/>
  <c r="N312" i="11"/>
  <c r="N313" i="11" s="1"/>
  <c r="M312" i="11"/>
  <c r="L312" i="11"/>
  <c r="K312" i="11"/>
  <c r="K313" i="11" s="1"/>
  <c r="J312" i="11"/>
  <c r="I312" i="11"/>
  <c r="I313" i="11" s="1"/>
  <c r="H312" i="11"/>
  <c r="G312" i="11"/>
  <c r="F312" i="11"/>
  <c r="F313" i="11" s="1"/>
  <c r="E312" i="11"/>
  <c r="D312" i="11"/>
  <c r="D313" i="11" s="1"/>
  <c r="C312" i="11"/>
  <c r="B312" i="11"/>
  <c r="P279" i="11"/>
  <c r="P280" i="11" s="1"/>
  <c r="O279" i="11"/>
  <c r="N279" i="11"/>
  <c r="N280" i="11" s="1"/>
  <c r="M279" i="11"/>
  <c r="K279" i="11"/>
  <c r="K280" i="11" s="1"/>
  <c r="J279" i="11"/>
  <c r="I279" i="11"/>
  <c r="I280" i="11" s="1"/>
  <c r="H279" i="11"/>
  <c r="F279" i="11"/>
  <c r="F280" i="11" s="1"/>
  <c r="E279" i="11"/>
  <c r="D279" i="11"/>
  <c r="D280" i="11" s="1"/>
  <c r="C279" i="11"/>
  <c r="P251" i="11"/>
  <c r="P252" i="11" s="1"/>
  <c r="O251" i="11"/>
  <c r="N251" i="11"/>
  <c r="N252" i="11" s="1"/>
  <c r="M251" i="11"/>
  <c r="L251" i="11"/>
  <c r="K251" i="11"/>
  <c r="K252" i="11" s="1"/>
  <c r="J251" i="11"/>
  <c r="I251" i="11"/>
  <c r="I252" i="11" s="1"/>
  <c r="H251" i="11"/>
  <c r="G251" i="11"/>
  <c r="F251" i="11"/>
  <c r="F252" i="11" s="1"/>
  <c r="E251" i="11"/>
  <c r="D251" i="11"/>
  <c r="C251" i="11"/>
  <c r="B251" i="11"/>
  <c r="P221" i="11"/>
  <c r="P222" i="11" s="1"/>
  <c r="O221" i="11"/>
  <c r="N221" i="11"/>
  <c r="M221" i="11"/>
  <c r="L221" i="11"/>
  <c r="K221" i="11"/>
  <c r="J221" i="11"/>
  <c r="I221" i="11"/>
  <c r="H221" i="11"/>
  <c r="G221" i="11"/>
  <c r="F221" i="11"/>
  <c r="F222" i="11" s="1"/>
  <c r="E221" i="11"/>
  <c r="D221" i="11"/>
  <c r="C221" i="11"/>
  <c r="B221" i="11"/>
  <c r="P189" i="11"/>
  <c r="P190" i="11" s="1"/>
  <c r="O189" i="11"/>
  <c r="N189" i="11"/>
  <c r="M189" i="11"/>
  <c r="L189" i="11"/>
  <c r="K189" i="11"/>
  <c r="K190" i="11" s="1"/>
  <c r="J189" i="11"/>
  <c r="I189" i="11"/>
  <c r="H189" i="11"/>
  <c r="G189" i="11"/>
  <c r="F189" i="11"/>
  <c r="F190" i="11" s="1"/>
  <c r="E189" i="11"/>
  <c r="D189" i="11"/>
  <c r="C189" i="11"/>
  <c r="B189" i="11"/>
  <c r="P162" i="11"/>
  <c r="P163" i="11" s="1"/>
  <c r="O162" i="11"/>
  <c r="N162" i="11"/>
  <c r="M162" i="11"/>
  <c r="L162" i="11"/>
  <c r="K162" i="11"/>
  <c r="K163" i="11" s="1"/>
  <c r="J162" i="11"/>
  <c r="I162" i="11"/>
  <c r="H162" i="11"/>
  <c r="G162" i="11"/>
  <c r="F162" i="11"/>
  <c r="E162" i="11"/>
  <c r="D162" i="11"/>
  <c r="C162" i="11"/>
  <c r="B162" i="11"/>
  <c r="O102" i="11"/>
  <c r="N102" i="11"/>
  <c r="M102" i="11"/>
  <c r="J102" i="11"/>
  <c r="I102" i="11"/>
  <c r="H102" i="11"/>
  <c r="E102" i="11"/>
  <c r="D102" i="11"/>
  <c r="C102" i="11"/>
  <c r="P101" i="11"/>
  <c r="K101" i="11"/>
  <c r="F101" i="11"/>
  <c r="P100" i="11"/>
  <c r="K100" i="11"/>
  <c r="F100" i="11"/>
  <c r="P97" i="11"/>
  <c r="K97" i="11"/>
  <c r="F97" i="11"/>
  <c r="O71" i="11"/>
  <c r="N71" i="11"/>
  <c r="M71" i="11"/>
  <c r="J71" i="11"/>
  <c r="I71" i="11"/>
  <c r="H71" i="11"/>
  <c r="E71" i="11"/>
  <c r="D71" i="11"/>
  <c r="C71" i="11"/>
  <c r="P70" i="11"/>
  <c r="K70" i="11"/>
  <c r="F70" i="11"/>
  <c r="P68" i="11"/>
  <c r="K68" i="11"/>
  <c r="F68" i="11"/>
  <c r="P66" i="11"/>
  <c r="K66" i="11"/>
  <c r="F66" i="11"/>
  <c r="O41" i="11"/>
  <c r="N41" i="11"/>
  <c r="M41" i="11"/>
  <c r="J41" i="11"/>
  <c r="I41" i="11"/>
  <c r="H41" i="11"/>
  <c r="E41" i="11"/>
  <c r="D41" i="11"/>
  <c r="C41" i="11"/>
  <c r="P40" i="11"/>
  <c r="K40" i="11"/>
  <c r="F40" i="11"/>
  <c r="P39" i="11"/>
  <c r="K39" i="11"/>
  <c r="F39" i="11"/>
  <c r="P38" i="11"/>
  <c r="K38" i="11"/>
  <c r="F38" i="11"/>
  <c r="P37" i="11"/>
  <c r="K37" i="11"/>
  <c r="F37" i="11"/>
  <c r="O11" i="11"/>
  <c r="N11" i="11"/>
  <c r="M11" i="11"/>
  <c r="J11" i="11"/>
  <c r="I11" i="11"/>
  <c r="H11" i="11"/>
  <c r="E11" i="11"/>
  <c r="D11" i="11"/>
  <c r="C11" i="11"/>
  <c r="P10" i="11"/>
  <c r="K10" i="11"/>
  <c r="F10" i="11"/>
  <c r="P9" i="11"/>
  <c r="K9" i="11"/>
  <c r="F9" i="11"/>
  <c r="P7" i="11"/>
  <c r="P34" i="13"/>
  <c r="K34" i="13"/>
  <c r="F34" i="13"/>
  <c r="F551" i="11" l="1"/>
  <c r="C551" i="11"/>
  <c r="M252" i="11"/>
  <c r="O252" i="11"/>
  <c r="C280" i="11"/>
  <c r="H280" i="11"/>
  <c r="M280" i="11"/>
  <c r="O280" i="11"/>
  <c r="C461" i="11"/>
  <c r="E461" i="11"/>
  <c r="M461" i="11"/>
  <c r="O461" i="11"/>
  <c r="H579" i="11"/>
  <c r="J579" i="11"/>
  <c r="C313" i="11"/>
  <c r="E313" i="11"/>
  <c r="M313" i="11"/>
  <c r="O313" i="11"/>
  <c r="C369" i="11"/>
  <c r="H369" i="11"/>
  <c r="M369" i="11"/>
  <c r="H461" i="11"/>
  <c r="J461" i="11"/>
  <c r="M488" i="11"/>
  <c r="O488" i="11"/>
  <c r="H313" i="11"/>
  <c r="J313" i="11"/>
  <c r="C579" i="11"/>
  <c r="E579" i="11"/>
  <c r="M579" i="11"/>
  <c r="O579" i="11"/>
  <c r="C488" i="11"/>
  <c r="E488" i="11"/>
  <c r="H488" i="11"/>
  <c r="J488" i="11"/>
  <c r="M428" i="11"/>
  <c r="P400" i="11"/>
  <c r="N400" i="11"/>
  <c r="O400" i="11"/>
  <c r="M400" i="11"/>
  <c r="K400" i="11"/>
  <c r="I400" i="11"/>
  <c r="J400" i="11"/>
  <c r="H400" i="11"/>
  <c r="F400" i="11"/>
  <c r="E400" i="11"/>
  <c r="C400" i="11"/>
  <c r="D400" i="11"/>
  <c r="O369" i="11"/>
  <c r="J369" i="11"/>
  <c r="E369" i="11"/>
  <c r="J280" i="11"/>
  <c r="E280" i="11"/>
  <c r="H252" i="11"/>
  <c r="D252" i="11"/>
  <c r="C252" i="11"/>
  <c r="J252" i="11"/>
  <c r="E252" i="11"/>
  <c r="D428" i="11"/>
  <c r="N428" i="11"/>
  <c r="E428" i="11"/>
  <c r="O428" i="11"/>
  <c r="E520" i="11"/>
  <c r="O190" i="11"/>
  <c r="E222" i="11"/>
  <c r="H428" i="11"/>
  <c r="H551" i="11"/>
  <c r="J190" i="11"/>
  <c r="I551" i="11"/>
  <c r="J551" i="11"/>
  <c r="I163" i="11"/>
  <c r="I428" i="11"/>
  <c r="J428" i="11"/>
  <c r="D163" i="11"/>
  <c r="M163" i="11"/>
  <c r="N163" i="11"/>
  <c r="O163" i="11"/>
  <c r="H190" i="11"/>
  <c r="I222" i="11"/>
  <c r="F41" i="11"/>
  <c r="F42" i="11" s="1"/>
  <c r="K71" i="11"/>
  <c r="K72" i="11" s="1"/>
  <c r="C222" i="11"/>
  <c r="J222" i="11"/>
  <c r="D190" i="11"/>
  <c r="D551" i="11"/>
  <c r="E190" i="11"/>
  <c r="M222" i="11"/>
  <c r="N222" i="11"/>
  <c r="O551" i="11"/>
  <c r="F71" i="11"/>
  <c r="F72" i="11" s="1"/>
  <c r="C163" i="11"/>
  <c r="C190" i="11"/>
  <c r="K222" i="11"/>
  <c r="P41" i="11"/>
  <c r="N42" i="11" s="1"/>
  <c r="F102" i="11"/>
  <c r="E103" i="11" s="1"/>
  <c r="K11" i="11"/>
  <c r="P71" i="11"/>
  <c r="P72" i="11" s="1"/>
  <c r="D222" i="11"/>
  <c r="P11" i="11"/>
  <c r="O12" i="11" s="1"/>
  <c r="P102" i="11"/>
  <c r="N190" i="11"/>
  <c r="O520" i="11"/>
  <c r="C520" i="11"/>
  <c r="M520" i="11"/>
  <c r="E551" i="11"/>
  <c r="F11" i="11"/>
  <c r="K41" i="11"/>
  <c r="J42" i="11" s="1"/>
  <c r="K102" i="11"/>
  <c r="H103" i="11" s="1"/>
  <c r="D520" i="11"/>
  <c r="N520" i="11"/>
  <c r="H222" i="11"/>
  <c r="I190" i="11"/>
  <c r="E163" i="11"/>
  <c r="F163" i="11"/>
  <c r="M190" i="11"/>
  <c r="M551" i="11"/>
  <c r="H163" i="11"/>
  <c r="H520" i="11"/>
  <c r="N551" i="11"/>
  <c r="J163" i="11"/>
  <c r="O222" i="11"/>
  <c r="O103" i="11" l="1"/>
  <c r="P103" i="11"/>
  <c r="M12" i="11"/>
  <c r="N12" i="11"/>
  <c r="K12" i="11"/>
  <c r="J12" i="11"/>
  <c r="H12" i="11"/>
  <c r="I12" i="11"/>
  <c r="E12" i="11"/>
  <c r="C12" i="11"/>
  <c r="D12" i="11"/>
  <c r="J103" i="11"/>
  <c r="K103" i="11"/>
  <c r="C72" i="11"/>
  <c r="E42" i="11"/>
  <c r="O42" i="11"/>
  <c r="C42" i="11"/>
  <c r="M42" i="11"/>
  <c r="P42" i="11"/>
  <c r="J72" i="11"/>
  <c r="I72" i="11"/>
  <c r="C103" i="11"/>
  <c r="F103" i="11"/>
  <c r="D42" i="11"/>
  <c r="H72" i="11"/>
  <c r="I103" i="11"/>
  <c r="I42" i="11"/>
  <c r="H42" i="11"/>
  <c r="F12" i="11"/>
  <c r="K42" i="11"/>
  <c r="M72" i="11"/>
  <c r="O72" i="11"/>
  <c r="N72" i="11"/>
  <c r="M103" i="11"/>
  <c r="D72" i="11"/>
  <c r="E72" i="11"/>
  <c r="N103" i="11"/>
  <c r="P12" i="11"/>
  <c r="D103" i="11"/>
  <c r="O578" i="13" l="1"/>
  <c r="N578" i="13"/>
  <c r="M578" i="13"/>
  <c r="L578" i="13"/>
  <c r="J578" i="13"/>
  <c r="I578" i="13"/>
  <c r="H578" i="13"/>
  <c r="G578" i="13"/>
  <c r="E578" i="13"/>
  <c r="D578" i="13"/>
  <c r="C578" i="13"/>
  <c r="B578" i="13"/>
  <c r="P577" i="13"/>
  <c r="K577" i="13"/>
  <c r="F577" i="13"/>
  <c r="P576" i="13"/>
  <c r="K576" i="13"/>
  <c r="F576" i="13"/>
  <c r="O550" i="13"/>
  <c r="N550" i="13"/>
  <c r="M550" i="13"/>
  <c r="L550" i="13"/>
  <c r="J550" i="13"/>
  <c r="I550" i="13"/>
  <c r="H550" i="13"/>
  <c r="G550" i="13"/>
  <c r="C550" i="13"/>
  <c r="B550" i="13"/>
  <c r="P549" i="13"/>
  <c r="P546" i="13"/>
  <c r="K546" i="13"/>
  <c r="F546" i="13"/>
  <c r="P545" i="13"/>
  <c r="K545" i="13"/>
  <c r="F545" i="13"/>
  <c r="O519" i="13"/>
  <c r="N519" i="13"/>
  <c r="M519" i="13"/>
  <c r="L519" i="13"/>
  <c r="J519" i="13"/>
  <c r="I519" i="13"/>
  <c r="H519" i="13"/>
  <c r="G519" i="13"/>
  <c r="E519" i="13"/>
  <c r="D519" i="13"/>
  <c r="C519" i="13"/>
  <c r="B519" i="13"/>
  <c r="P517" i="13"/>
  <c r="K517" i="13"/>
  <c r="F517" i="13"/>
  <c r="P514" i="13"/>
  <c r="K514" i="13"/>
  <c r="F514" i="13"/>
  <c r="O489" i="13"/>
  <c r="N489" i="13"/>
  <c r="M489" i="13"/>
  <c r="L489" i="13"/>
  <c r="J489" i="13"/>
  <c r="I489" i="13"/>
  <c r="H489" i="13"/>
  <c r="G489" i="13"/>
  <c r="C489" i="13"/>
  <c r="B489" i="13"/>
  <c r="P488" i="13"/>
  <c r="K488" i="13"/>
  <c r="F488" i="13"/>
  <c r="P487" i="13"/>
  <c r="K487" i="13"/>
  <c r="F487" i="13"/>
  <c r="L461" i="13"/>
  <c r="G461" i="13"/>
  <c r="B461" i="13"/>
  <c r="P460" i="13"/>
  <c r="K460" i="13"/>
  <c r="F460" i="13"/>
  <c r="P459" i="13"/>
  <c r="K459" i="13"/>
  <c r="F459" i="13"/>
  <c r="P457" i="13"/>
  <c r="K457" i="13"/>
  <c r="F457" i="13"/>
  <c r="O427" i="13"/>
  <c r="N427" i="13"/>
  <c r="M427" i="13"/>
  <c r="J427" i="13"/>
  <c r="I427" i="13"/>
  <c r="H427" i="13"/>
  <c r="E427" i="13"/>
  <c r="D427" i="13"/>
  <c r="C427" i="13"/>
  <c r="P426" i="13"/>
  <c r="K426" i="13"/>
  <c r="F426" i="13"/>
  <c r="P398" i="13"/>
  <c r="K398" i="13"/>
  <c r="F398" i="13"/>
  <c r="P397" i="13"/>
  <c r="K397" i="13"/>
  <c r="F397" i="13"/>
  <c r="P396" i="13"/>
  <c r="K396" i="13"/>
  <c r="F396" i="13"/>
  <c r="P395" i="13"/>
  <c r="K395" i="13"/>
  <c r="F395" i="13"/>
  <c r="P394" i="13"/>
  <c r="K394" i="13"/>
  <c r="F394" i="13"/>
  <c r="P366" i="13"/>
  <c r="K366" i="13"/>
  <c r="F366" i="13"/>
  <c r="P364" i="13"/>
  <c r="K364" i="13"/>
  <c r="F364" i="13"/>
  <c r="P363" i="13"/>
  <c r="K363" i="13"/>
  <c r="F363" i="13"/>
  <c r="O339" i="13"/>
  <c r="N339" i="13"/>
  <c r="M339" i="13"/>
  <c r="J339" i="13"/>
  <c r="I339" i="13"/>
  <c r="H339" i="13"/>
  <c r="E339" i="13"/>
  <c r="D339" i="13"/>
  <c r="C339" i="13"/>
  <c r="P338" i="13"/>
  <c r="K338" i="13"/>
  <c r="F338" i="13"/>
  <c r="P334" i="13"/>
  <c r="K334" i="13"/>
  <c r="F334" i="13"/>
  <c r="P333" i="13"/>
  <c r="K333" i="13"/>
  <c r="F333" i="13"/>
  <c r="O313" i="13"/>
  <c r="N313" i="13"/>
  <c r="M313" i="13"/>
  <c r="J313" i="13"/>
  <c r="I313" i="13"/>
  <c r="H313" i="13"/>
  <c r="E313" i="13"/>
  <c r="D313" i="13"/>
  <c r="C313" i="13"/>
  <c r="P312" i="13"/>
  <c r="K312" i="13"/>
  <c r="F312" i="13"/>
  <c r="P310" i="13"/>
  <c r="K310" i="13"/>
  <c r="F310" i="13"/>
  <c r="P309" i="13"/>
  <c r="K309" i="13"/>
  <c r="P308" i="13"/>
  <c r="K308" i="13"/>
  <c r="F308" i="13"/>
  <c r="L281" i="13"/>
  <c r="G281" i="13"/>
  <c r="B281" i="13"/>
  <c r="P279" i="13"/>
  <c r="K279" i="13"/>
  <c r="F279" i="13"/>
  <c r="P276" i="13"/>
  <c r="K276" i="13"/>
  <c r="F276" i="13"/>
  <c r="O253" i="13"/>
  <c r="N253" i="13"/>
  <c r="M253" i="13"/>
  <c r="L253" i="13"/>
  <c r="J253" i="13"/>
  <c r="I253" i="13"/>
  <c r="H253" i="13"/>
  <c r="G253" i="13"/>
  <c r="E253" i="13"/>
  <c r="D253" i="13"/>
  <c r="C253" i="13"/>
  <c r="B253" i="13"/>
  <c r="P252" i="13"/>
  <c r="K252" i="13"/>
  <c r="F252" i="13"/>
  <c r="P249" i="13"/>
  <c r="K249" i="13"/>
  <c r="F249" i="13"/>
  <c r="O190" i="13"/>
  <c r="N190" i="13"/>
  <c r="M190" i="13"/>
  <c r="L190" i="13"/>
  <c r="J190" i="13"/>
  <c r="I190" i="13"/>
  <c r="H190" i="13"/>
  <c r="G190" i="13"/>
  <c r="E190" i="13"/>
  <c r="D190" i="13"/>
  <c r="C190" i="13"/>
  <c r="B190" i="13"/>
  <c r="P189" i="13"/>
  <c r="K189" i="13"/>
  <c r="F189" i="13"/>
  <c r="P187" i="13"/>
  <c r="K187" i="13"/>
  <c r="F187" i="13"/>
  <c r="P185" i="13"/>
  <c r="K185" i="13"/>
  <c r="F185" i="13"/>
  <c r="K167" i="13"/>
  <c r="G167" i="13"/>
  <c r="G166" i="13"/>
  <c r="K165" i="13"/>
  <c r="I165" i="13"/>
  <c r="D165" i="13"/>
  <c r="L161" i="13"/>
  <c r="G161" i="13"/>
  <c r="B161" i="13"/>
  <c r="P160" i="13"/>
  <c r="K160" i="13"/>
  <c r="F160" i="13"/>
  <c r="P159" i="13"/>
  <c r="K159" i="13"/>
  <c r="F159" i="13"/>
  <c r="P157" i="13"/>
  <c r="K157" i="13"/>
  <c r="F157" i="13"/>
  <c r="P127" i="13"/>
  <c r="P128" i="13" s="1"/>
  <c r="P129" i="13" s="1"/>
  <c r="K127" i="13"/>
  <c r="F127" i="13"/>
  <c r="F128" i="13" s="1"/>
  <c r="F129" i="13" s="1"/>
  <c r="P100" i="13"/>
  <c r="K100" i="13"/>
  <c r="F100" i="13"/>
  <c r="P99" i="13"/>
  <c r="K99" i="13"/>
  <c r="F99" i="13"/>
  <c r="P96" i="13"/>
  <c r="K96" i="13"/>
  <c r="F96" i="13"/>
  <c r="P95" i="13"/>
  <c r="K95" i="13"/>
  <c r="F95" i="13"/>
  <c r="O70" i="13"/>
  <c r="N70" i="13"/>
  <c r="M70" i="13"/>
  <c r="J70" i="13"/>
  <c r="I70" i="13"/>
  <c r="H70" i="13"/>
  <c r="E70" i="13"/>
  <c r="D70" i="13"/>
  <c r="C70" i="13"/>
  <c r="P69" i="13"/>
  <c r="K69" i="13"/>
  <c r="F69" i="13"/>
  <c r="P66" i="13"/>
  <c r="K66" i="13"/>
  <c r="F66" i="13"/>
  <c r="P64" i="13"/>
  <c r="K64" i="13"/>
  <c r="F64" i="13"/>
  <c r="O39" i="13"/>
  <c r="N39" i="13"/>
  <c r="M39" i="13"/>
  <c r="J39" i="13"/>
  <c r="I39" i="13"/>
  <c r="H39" i="13"/>
  <c r="E39" i="13"/>
  <c r="D39" i="13"/>
  <c r="C39" i="13"/>
  <c r="P37" i="13"/>
  <c r="K37" i="13"/>
  <c r="O11" i="13"/>
  <c r="N11" i="13"/>
  <c r="M11" i="13"/>
  <c r="J11" i="13"/>
  <c r="I11" i="13"/>
  <c r="H11" i="13"/>
  <c r="E11" i="13"/>
  <c r="D11" i="13"/>
  <c r="C11" i="13"/>
  <c r="P10" i="13"/>
  <c r="K10" i="13"/>
  <c r="F10" i="13"/>
  <c r="P9" i="13"/>
  <c r="K9" i="13"/>
  <c r="F9" i="13"/>
  <c r="F367" i="13" l="1"/>
  <c r="P367" i="13"/>
  <c r="O368" i="13" s="1"/>
  <c r="K399" i="13"/>
  <c r="F101" i="13"/>
  <c r="F102" i="13" s="1"/>
  <c r="P101" i="13"/>
  <c r="P102" i="13" s="1"/>
  <c r="F161" i="13"/>
  <c r="E162" i="13" s="1"/>
  <c r="P161" i="13"/>
  <c r="F281" i="13"/>
  <c r="C282" i="13" s="1"/>
  <c r="P281" i="13"/>
  <c r="O282" i="13" s="1"/>
  <c r="K461" i="13"/>
  <c r="I462" i="13" s="1"/>
  <c r="K101" i="13"/>
  <c r="I102" i="13" s="1"/>
  <c r="K128" i="13"/>
  <c r="I129" i="13" s="1"/>
  <c r="K161" i="13"/>
  <c r="H162" i="13" s="1"/>
  <c r="K281" i="13"/>
  <c r="K282" i="13" s="1"/>
  <c r="K367" i="13"/>
  <c r="K368" i="13" s="1"/>
  <c r="F399" i="13"/>
  <c r="F400" i="13" s="1"/>
  <c r="P399" i="13"/>
  <c r="O400" i="13" s="1"/>
  <c r="F461" i="13"/>
  <c r="D462" i="13" s="1"/>
  <c r="P461" i="13"/>
  <c r="P462" i="13" s="1"/>
  <c r="F489" i="13"/>
  <c r="D490" i="13" s="1"/>
  <c r="F550" i="13"/>
  <c r="F551" i="13" s="1"/>
  <c r="C129" i="13"/>
  <c r="E129" i="13"/>
  <c r="D129" i="13"/>
  <c r="O129" i="13"/>
  <c r="N129" i="13"/>
  <c r="M129" i="13"/>
  <c r="F11" i="13"/>
  <c r="F12" i="13" s="1"/>
  <c r="K39" i="13"/>
  <c r="K40" i="13" s="1"/>
  <c r="P11" i="13"/>
  <c r="P12" i="13" s="1"/>
  <c r="P253" i="13"/>
  <c r="O254" i="13" s="1"/>
  <c r="F313" i="13"/>
  <c r="F314" i="13" s="1"/>
  <c r="K70" i="13"/>
  <c r="K71" i="13" s="1"/>
  <c r="K190" i="13"/>
  <c r="I191" i="13" s="1"/>
  <c r="P313" i="13"/>
  <c r="P314" i="13" s="1"/>
  <c r="P190" i="13"/>
  <c r="P39" i="13"/>
  <c r="N40" i="13" s="1"/>
  <c r="K313" i="13"/>
  <c r="K314" i="13" s="1"/>
  <c r="M162" i="13"/>
  <c r="F253" i="13"/>
  <c r="E254" i="13" s="1"/>
  <c r="F427" i="13"/>
  <c r="E428" i="13" s="1"/>
  <c r="F519" i="13"/>
  <c r="C520" i="13" s="1"/>
  <c r="K253" i="13"/>
  <c r="K254" i="13" s="1"/>
  <c r="K427" i="13"/>
  <c r="K428" i="13" s="1"/>
  <c r="K489" i="13"/>
  <c r="I490" i="13" s="1"/>
  <c r="K519" i="13"/>
  <c r="H520" i="13" s="1"/>
  <c r="P550" i="13"/>
  <c r="F339" i="13"/>
  <c r="E340" i="13" s="1"/>
  <c r="E368" i="13"/>
  <c r="P427" i="13"/>
  <c r="P489" i="13"/>
  <c r="P490" i="13" s="1"/>
  <c r="P519" i="13"/>
  <c r="M520" i="13" s="1"/>
  <c r="F578" i="13"/>
  <c r="F579" i="13" s="1"/>
  <c r="K339" i="13"/>
  <c r="K340" i="13" s="1"/>
  <c r="J400" i="13"/>
  <c r="K578" i="13"/>
  <c r="J579" i="13" s="1"/>
  <c r="K11" i="13"/>
  <c r="F39" i="13"/>
  <c r="F40" i="13" s="1"/>
  <c r="F70" i="13"/>
  <c r="C71" i="13" s="1"/>
  <c r="P70" i="13"/>
  <c r="O71" i="13" s="1"/>
  <c r="F190" i="13"/>
  <c r="F191" i="13" s="1"/>
  <c r="P339" i="13"/>
  <c r="M340" i="13" s="1"/>
  <c r="K550" i="13"/>
  <c r="J551" i="13" s="1"/>
  <c r="P578" i="13"/>
  <c r="K162" i="13" l="1"/>
  <c r="M579" i="13"/>
  <c r="P579" i="13"/>
  <c r="M428" i="13"/>
  <c r="P428" i="13"/>
  <c r="M551" i="13"/>
  <c r="P551" i="13"/>
  <c r="J129" i="13"/>
  <c r="K129" i="13"/>
  <c r="I12" i="13"/>
  <c r="K12" i="13"/>
  <c r="C490" i="13"/>
  <c r="F490" i="13"/>
  <c r="E490" i="13"/>
  <c r="H129" i="13"/>
  <c r="M191" i="13"/>
  <c r="P191" i="13"/>
  <c r="C462" i="13"/>
  <c r="I520" i="13"/>
  <c r="O490" i="13"/>
  <c r="J490" i="13"/>
  <c r="J428" i="13"/>
  <c r="D428" i="13"/>
  <c r="M314" i="13"/>
  <c r="E314" i="13"/>
  <c r="N12" i="13"/>
  <c r="H12" i="13"/>
  <c r="O520" i="13"/>
  <c r="J520" i="13"/>
  <c r="E520" i="13"/>
  <c r="N490" i="13"/>
  <c r="O428" i="13"/>
  <c r="I428" i="13"/>
  <c r="C428" i="13"/>
  <c r="J314" i="13"/>
  <c r="D314" i="13"/>
  <c r="M12" i="13"/>
  <c r="E12" i="13"/>
  <c r="N520" i="13"/>
  <c r="D520" i="13"/>
  <c r="M490" i="13"/>
  <c r="H490" i="13"/>
  <c r="N428" i="13"/>
  <c r="H428" i="13"/>
  <c r="O314" i="13"/>
  <c r="I314" i="13"/>
  <c r="C314" i="13"/>
  <c r="J12" i="13"/>
  <c r="D12" i="13"/>
  <c r="N314" i="13"/>
  <c r="H314" i="13"/>
  <c r="O12" i="13"/>
  <c r="C12" i="13"/>
  <c r="I162" i="13"/>
  <c r="J40" i="13"/>
  <c r="H40" i="13"/>
  <c r="J102" i="13"/>
  <c r="I40" i="13"/>
  <c r="J71" i="13"/>
  <c r="I71" i="13"/>
  <c r="O551" i="13"/>
  <c r="E462" i="13"/>
  <c r="F462" i="13"/>
  <c r="K490" i="13"/>
  <c r="O340" i="13"/>
  <c r="F254" i="13"/>
  <c r="N551" i="13"/>
  <c r="H462" i="13"/>
  <c r="F520" i="13"/>
  <c r="D551" i="13"/>
  <c r="N71" i="13"/>
  <c r="K462" i="13"/>
  <c r="F162" i="13"/>
  <c r="J340" i="13"/>
  <c r="D368" i="13"/>
  <c r="M71" i="13"/>
  <c r="D162" i="13"/>
  <c r="C340" i="13"/>
  <c r="E579" i="13"/>
  <c r="N191" i="13"/>
  <c r="M254" i="13"/>
  <c r="J254" i="13"/>
  <c r="O191" i="13"/>
  <c r="H254" i="13"/>
  <c r="M102" i="13"/>
  <c r="C400" i="13"/>
  <c r="D340" i="13"/>
  <c r="N254" i="13"/>
  <c r="N282" i="13"/>
  <c r="N162" i="13"/>
  <c r="P282" i="13"/>
  <c r="F340" i="13"/>
  <c r="D579" i="13"/>
  <c r="P162" i="13"/>
  <c r="P71" i="13"/>
  <c r="P340" i="13"/>
  <c r="I254" i="13"/>
  <c r="C162" i="13"/>
  <c r="H340" i="13"/>
  <c r="M282" i="13"/>
  <c r="O162" i="13"/>
  <c r="K551" i="13"/>
  <c r="E400" i="13"/>
  <c r="C254" i="13"/>
  <c r="P254" i="13"/>
  <c r="P40" i="13"/>
  <c r="I551" i="13"/>
  <c r="N579" i="13"/>
  <c r="J162" i="13"/>
  <c r="P368" i="13"/>
  <c r="C368" i="13"/>
  <c r="H551" i="13"/>
  <c r="N102" i="13"/>
  <c r="C40" i="13"/>
  <c r="E40" i="13"/>
  <c r="D40" i="13"/>
  <c r="C579" i="13"/>
  <c r="H71" i="13"/>
  <c r="K191" i="13"/>
  <c r="O579" i="13"/>
  <c r="M40" i="13"/>
  <c r="H400" i="13"/>
  <c r="K520" i="13"/>
  <c r="K102" i="13"/>
  <c r="P520" i="13"/>
  <c r="I282" i="13"/>
  <c r="J282" i="13"/>
  <c r="H102" i="13"/>
  <c r="J191" i="13"/>
  <c r="E71" i="13"/>
  <c r="F428" i="13"/>
  <c r="J368" i="13"/>
  <c r="D71" i="13"/>
  <c r="H191" i="13"/>
  <c r="N340" i="13"/>
  <c r="H282" i="13"/>
  <c r="I340" i="13"/>
  <c r="H368" i="13"/>
  <c r="O40" i="13"/>
  <c r="I368" i="13"/>
  <c r="F71" i="13"/>
  <c r="D102" i="13"/>
  <c r="M368" i="13"/>
  <c r="J462" i="13"/>
  <c r="N368" i="13"/>
  <c r="M462" i="13"/>
  <c r="E282" i="13"/>
  <c r="I400" i="13"/>
  <c r="F368" i="13"/>
  <c r="N400" i="13"/>
  <c r="D191" i="13"/>
  <c r="K579" i="13"/>
  <c r="K400" i="13"/>
  <c r="C102" i="13"/>
  <c r="D282" i="13"/>
  <c r="C191" i="13"/>
  <c r="P400" i="13"/>
  <c r="E191" i="13"/>
  <c r="D254" i="13"/>
  <c r="H579" i="13"/>
  <c r="F282" i="13"/>
  <c r="M400" i="13"/>
  <c r="E551" i="13"/>
  <c r="C551" i="13"/>
  <c r="I579" i="13"/>
  <c r="O462" i="13"/>
  <c r="D400" i="13"/>
  <c r="E102" i="13"/>
  <c r="O102" i="13"/>
  <c r="N462" i="13"/>
</calcChain>
</file>

<file path=xl/sharedStrings.xml><?xml version="1.0" encoding="utf-8"?>
<sst xmlns="http://schemas.openxmlformats.org/spreadsheetml/2006/main" count="1662" uniqueCount="204">
  <si>
    <t>Возраст 11-14 лет</t>
  </si>
  <si>
    <t>Возраст 7-10 лет</t>
  </si>
  <si>
    <t>Возраст 15-18 лет</t>
  </si>
  <si>
    <t>Наименование блюда</t>
  </si>
  <si>
    <t>Хлеб ржано-пшеничный</t>
  </si>
  <si>
    <t>Всего</t>
  </si>
  <si>
    <t>1 неделя 2 день</t>
  </si>
  <si>
    <t>1 неделя 3 день</t>
  </si>
  <si>
    <t>1 неделя 4 день</t>
  </si>
  <si>
    <t>1 неделя 5  день</t>
  </si>
  <si>
    <t>2 неделя 1 день</t>
  </si>
  <si>
    <t>2 неделя 2 день</t>
  </si>
  <si>
    <t>2 неделя 3 день</t>
  </si>
  <si>
    <t>2 неделя 4 день</t>
  </si>
  <si>
    <t>2 неделя 5  день</t>
  </si>
  <si>
    <t>3 неделя 1 день</t>
  </si>
  <si>
    <t>3 неделя 2 день</t>
  </si>
  <si>
    <t>3 неделя 3 день</t>
  </si>
  <si>
    <t>3 неделя 4 день</t>
  </si>
  <si>
    <t>3 неделя 5  день</t>
  </si>
  <si>
    <t>4 неделя 1 день</t>
  </si>
  <si>
    <t>4 неделя 3 день</t>
  </si>
  <si>
    <t>4 неделя 4 день</t>
  </si>
  <si>
    <t>4 неделя 5  день</t>
  </si>
  <si>
    <t>Всего, %</t>
  </si>
  <si>
    <t>11-14 лет</t>
  </si>
  <si>
    <t xml:space="preserve">Витамины </t>
  </si>
  <si>
    <t>7-10 лет</t>
  </si>
  <si>
    <t>15-18 лет</t>
  </si>
  <si>
    <t>Минералы</t>
  </si>
  <si>
    <t>углеводов - в процентах от калорийности приема пищи</t>
  </si>
  <si>
    <t>Примечание: Всего, % - энергоценность указана в процентах от суточной калорийности, содержание белков, жиров,</t>
  </si>
  <si>
    <t>А, мкг</t>
  </si>
  <si>
    <t>D, мкг</t>
  </si>
  <si>
    <t>Е, мг</t>
  </si>
  <si>
    <t>К, мкг</t>
  </si>
  <si>
    <t>B1, мг</t>
  </si>
  <si>
    <t>В2, мг</t>
  </si>
  <si>
    <t>В3, мг</t>
  </si>
  <si>
    <t>В6, мг</t>
  </si>
  <si>
    <t>В9, мкг</t>
  </si>
  <si>
    <t>В12, мкг</t>
  </si>
  <si>
    <t>C, мг</t>
  </si>
  <si>
    <t>пищевые волокна, г</t>
  </si>
  <si>
    <t>K, мг</t>
  </si>
  <si>
    <t>Ca, мг</t>
  </si>
  <si>
    <t>Mg, мг</t>
  </si>
  <si>
    <t>P, мг</t>
  </si>
  <si>
    <t>Fe, мг</t>
  </si>
  <si>
    <t>Na, мг</t>
  </si>
  <si>
    <t>2 неделя</t>
  </si>
  <si>
    <t>3 неделя</t>
  </si>
  <si>
    <t>4 неделя</t>
  </si>
  <si>
    <t>Соус молочно-томатный</t>
  </si>
  <si>
    <t>Ежики куриные</t>
  </si>
  <si>
    <t>Перловка рассыпчатая с овощами</t>
  </si>
  <si>
    <t>70/20</t>
  </si>
  <si>
    <t>90/20</t>
  </si>
  <si>
    <t>100/20</t>
  </si>
  <si>
    <t>Б, г</t>
  </si>
  <si>
    <t>Ж, г</t>
  </si>
  <si>
    <t>У, г</t>
  </si>
  <si>
    <t xml:space="preserve">Напиток лимонный-яблочный "Денсаулык" </t>
  </si>
  <si>
    <t>Митболы из говядины</t>
  </si>
  <si>
    <t>1 неделя 1 день</t>
  </si>
  <si>
    <t>Компот из свежих яблок</t>
  </si>
  <si>
    <t>-</t>
  </si>
  <si>
    <t>Картофельно-морковное пюре</t>
  </si>
  <si>
    <t>Пюре из гороха Буршак</t>
  </si>
  <si>
    <t>Зима-весна</t>
  </si>
  <si>
    <t xml:space="preserve">Соус сметанный </t>
  </si>
  <si>
    <t>4 неделя 2 день</t>
  </si>
  <si>
    <t>Напиток из шиповника</t>
  </si>
  <si>
    <t>Лето-осень</t>
  </si>
  <si>
    <t>Салат витаминный</t>
  </si>
  <si>
    <t>Возраст 11-15 лет</t>
  </si>
  <si>
    <t>Возраст 16-18 лет</t>
  </si>
  <si>
    <t>Выход, г</t>
  </si>
  <si>
    <t>ккал</t>
  </si>
  <si>
    <t>Плов из птицы</t>
  </si>
  <si>
    <t xml:space="preserve">Чай каркаде </t>
  </si>
  <si>
    <t xml:space="preserve">Хлеб ржано-пшеничный/ пшеничный </t>
  </si>
  <si>
    <t xml:space="preserve">Ежики из говядины </t>
  </si>
  <si>
    <t>Макароны отварные</t>
  </si>
  <si>
    <t xml:space="preserve">Хлеб ржано-пшеничный/пшеничный </t>
  </si>
  <si>
    <t>Куриные палочки запеченные</t>
  </si>
  <si>
    <t>Фишболы из минтая</t>
  </si>
  <si>
    <t xml:space="preserve">Соус молочно-томатный </t>
  </si>
  <si>
    <t>Компот из сухофруктов с сахаром</t>
  </si>
  <si>
    <t xml:space="preserve">Чикенболы </t>
  </si>
  <si>
    <t>Соус сметанный</t>
  </si>
  <si>
    <t>Рис рассыпчатый</t>
  </si>
  <si>
    <t>Кефир 2,5%</t>
  </si>
  <si>
    <t xml:space="preserve">Гречка рассыпчатая с овощами </t>
  </si>
  <si>
    <t>278.31</t>
  </si>
  <si>
    <t>0.62</t>
  </si>
  <si>
    <t xml:space="preserve">5.38 </t>
  </si>
  <si>
    <t>14.53</t>
  </si>
  <si>
    <t>0.13</t>
  </si>
  <si>
    <t>0.14</t>
  </si>
  <si>
    <t>7.83</t>
  </si>
  <si>
    <t>0.42</t>
  </si>
  <si>
    <t>41.65</t>
  </si>
  <si>
    <t>0.66</t>
  </si>
  <si>
    <t>22.31</t>
  </si>
  <si>
    <t>354.83</t>
  </si>
  <si>
    <t>0.89</t>
  </si>
  <si>
    <t>7.93</t>
  </si>
  <si>
    <t>16.34</t>
  </si>
  <si>
    <t>0.34</t>
  </si>
  <si>
    <t>0.15</t>
  </si>
  <si>
    <t xml:space="preserve">10.38 </t>
  </si>
  <si>
    <t>60.48</t>
  </si>
  <si>
    <t>24.91</t>
  </si>
  <si>
    <t>432.53</t>
  </si>
  <si>
    <t>0.79</t>
  </si>
  <si>
    <t>9.26</t>
  </si>
  <si>
    <t>17.74</t>
  </si>
  <si>
    <t>9.85</t>
  </si>
  <si>
    <t>0.72</t>
  </si>
  <si>
    <t>63.43</t>
  </si>
  <si>
    <t>1.53</t>
  </si>
  <si>
    <t>25.51</t>
  </si>
  <si>
    <t>553.98</t>
  </si>
  <si>
    <t>61.08</t>
  </si>
  <si>
    <t>50.72</t>
  </si>
  <si>
    <t>230.14</t>
  </si>
  <si>
    <t>0.55</t>
  </si>
  <si>
    <t>7.40</t>
  </si>
  <si>
    <t>759.23</t>
  </si>
  <si>
    <t>99.72</t>
  </si>
  <si>
    <t>64.35</t>
  </si>
  <si>
    <t>282.71</t>
  </si>
  <si>
    <t>3.32</t>
  </si>
  <si>
    <t>0.59</t>
  </si>
  <si>
    <t>9.29</t>
  </si>
  <si>
    <t>797.89</t>
  </si>
  <si>
    <t>89.27</t>
  </si>
  <si>
    <t>75.61</t>
  </si>
  <si>
    <t>357.59</t>
  </si>
  <si>
    <t>0.74</t>
  </si>
  <si>
    <t>Рыбные каштаны в соусе</t>
  </si>
  <si>
    <t xml:space="preserve">Компот из сухофруктов </t>
  </si>
  <si>
    <t>1 087,6</t>
  </si>
  <si>
    <t>1 229,3</t>
  </si>
  <si>
    <t>Напиток Денсаулык</t>
  </si>
  <si>
    <t>Хлеб ржано-пшеничный\пшеничный</t>
  </si>
  <si>
    <t xml:space="preserve">Гречневая каша с овощами и птицей </t>
  </si>
  <si>
    <t xml:space="preserve">Яблоки  </t>
  </si>
  <si>
    <t xml:space="preserve">Ленивые голубцы с говядиной </t>
  </si>
  <si>
    <t xml:space="preserve">Куриная грудка с овощами </t>
  </si>
  <si>
    <t xml:space="preserve">Тефтели рыбные </t>
  </si>
  <si>
    <t>572, 56</t>
  </si>
  <si>
    <t>Какао с молоком</t>
  </si>
  <si>
    <t xml:space="preserve">Салат из капусты белокочанной с фасолью и морковью </t>
  </si>
  <si>
    <t>Паста болоньез из птицы</t>
  </si>
  <si>
    <t>1 066,3</t>
  </si>
  <si>
    <t>1 207,4</t>
  </si>
  <si>
    <t>Рагу овощное</t>
  </si>
  <si>
    <t>1 336,7</t>
  </si>
  <si>
    <t>1 611,5</t>
  </si>
  <si>
    <t>1 647,1</t>
  </si>
  <si>
    <t>1 203,1</t>
  </si>
  <si>
    <t>1 287,1</t>
  </si>
  <si>
    <t>Рыбные палочки запеченные</t>
  </si>
  <si>
    <t>Паста Болоньезе из птицы</t>
  </si>
  <si>
    <t xml:space="preserve">Куриные палочки </t>
  </si>
  <si>
    <t>1.33</t>
  </si>
  <si>
    <t xml:space="preserve">	1 515,96</t>
  </si>
  <si>
    <t>0.70</t>
  </si>
  <si>
    <t xml:space="preserve">	1 714,96
</t>
  </si>
  <si>
    <t>0.80</t>
  </si>
  <si>
    <t xml:space="preserve">	1 903,86</t>
  </si>
  <si>
    <t xml:space="preserve">Фишболы из минтая </t>
  </si>
  <si>
    <t xml:space="preserve">Салат с морковью с сыром </t>
  </si>
  <si>
    <t xml:space="preserve">Плов из говядины </t>
  </si>
  <si>
    <t xml:space="preserve">Палочки из моркови и огурца </t>
  </si>
  <si>
    <t>Курица в сметанном соусе</t>
  </si>
  <si>
    <t>Хлеб ржано-пшеничный/пшеничный</t>
  </si>
  <si>
    <t>2,.83</t>
  </si>
  <si>
    <t>Митболы</t>
  </si>
  <si>
    <t xml:space="preserve">Гуляш из птицы </t>
  </si>
  <si>
    <t>Рис  овощами Коктем</t>
  </si>
  <si>
    <t xml:space="preserve">Рыбные каштаны </t>
  </si>
  <si>
    <t xml:space="preserve">1 неделя </t>
  </si>
  <si>
    <t xml:space="preserve">Рагу из овощей </t>
  </si>
  <si>
    <t xml:space="preserve">Подгарнировка – зеленый горошек </t>
  </si>
  <si>
    <t xml:space="preserve">Молоко  </t>
  </si>
  <si>
    <t xml:space="preserve">Палочки  из моркови и капусты </t>
  </si>
  <si>
    <t xml:space="preserve">Компот из свежих яблок и изюмом </t>
  </si>
  <si>
    <r>
      <t>Ежики из говядины</t>
    </r>
    <r>
      <rPr>
        <sz val="10"/>
        <color rgb="FFFF0000"/>
        <rFont val="Calibri"/>
        <family val="2"/>
        <charset val="204"/>
        <scheme val="minor"/>
      </rPr>
      <t xml:space="preserve"> </t>
    </r>
  </si>
  <si>
    <t xml:space="preserve">Компот из свежих яблок с изюмом </t>
  </si>
  <si>
    <t xml:space="preserve">чай с молоком </t>
  </si>
  <si>
    <t xml:space="preserve">Фрукт по сезону \яблоко </t>
  </si>
  <si>
    <t xml:space="preserve">Фрукт по сезону\яблоко </t>
  </si>
  <si>
    <t xml:space="preserve">Фрукт по сезону\ яблоко </t>
  </si>
  <si>
    <t>Фрукт по сезону\ яблоко</t>
  </si>
  <si>
    <t>Борщ с мясом</t>
  </si>
  <si>
    <t xml:space="preserve">Суп гороховый с  мясом </t>
  </si>
  <si>
    <t>Суп рисовый с мясом</t>
  </si>
  <si>
    <t>Суп с макоронными изделиями и  мясом</t>
  </si>
  <si>
    <t xml:space="preserve">Салат из белокочанной  капусты и моркови </t>
  </si>
  <si>
    <t>4 неделя 5 день</t>
  </si>
  <si>
    <t>Фрукт/Банан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</si>
</sst>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dd\.mm"/>
    <numFmt numFmtId="167" formatCode="d\.m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51">
    <xf numFmtId="0" fontId="0" fillId="0" borderId="0" xfId="0"/>
    <xf numFmtId="9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9" fontId="3" fillId="0" borderId="0" xfId="0" applyNumberFormat="1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2" fontId="5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10" fontId="3" fillId="0" borderId="10" xfId="0" applyNumberFormat="1" applyFont="1" applyBorder="1" applyAlignment="1">
      <alignment horizontal="center" vertical="top" wrapText="1"/>
    </xf>
    <xf numFmtId="165" fontId="3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164" fontId="5" fillId="0" borderId="0" xfId="0" applyNumberFormat="1" applyFont="1" applyAlignment="1">
      <alignment vertical="top"/>
    </xf>
    <xf numFmtId="167" fontId="5" fillId="0" borderId="10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164" fontId="5" fillId="0" borderId="20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164" fontId="8" fillId="0" borderId="3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0" fontId="5" fillId="2" borderId="10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wrapText="1"/>
    </xf>
    <xf numFmtId="0" fontId="5" fillId="2" borderId="10" xfId="0" applyFont="1" applyFill="1" applyBorder="1" applyAlignment="1">
      <alignment vertical="top" wrapText="1"/>
    </xf>
    <xf numFmtId="1" fontId="5" fillId="2" borderId="10" xfId="0" applyNumberFormat="1" applyFont="1" applyFill="1" applyBorder="1" applyAlignment="1">
      <alignment horizontal="center" vertical="top"/>
    </xf>
    <xf numFmtId="164" fontId="5" fillId="2" borderId="10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center" vertical="top"/>
    </xf>
    <xf numFmtId="164" fontId="5" fillId="2" borderId="20" xfId="0" applyNumberFormat="1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164" fontId="5" fillId="2" borderId="11" xfId="0" applyNumberFormat="1" applyFont="1" applyFill="1" applyBorder="1" applyAlignment="1">
      <alignment horizontal="center" vertical="top"/>
    </xf>
    <xf numFmtId="2" fontId="5" fillId="2" borderId="11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 wrapText="1"/>
    </xf>
    <xf numFmtId="164" fontId="5" fillId="2" borderId="10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" fontId="5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4" fillId="2" borderId="13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1" fontId="4" fillId="0" borderId="9" xfId="0" applyNumberFormat="1" applyFont="1" applyBorder="1" applyAlignment="1">
      <alignment horizontal="center" vertical="top"/>
    </xf>
    <xf numFmtId="2" fontId="5" fillId="0" borderId="15" xfId="0" applyNumberFormat="1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" fontId="5" fillId="2" borderId="2" xfId="0" applyNumberFormat="1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9" fontId="6" fillId="0" borderId="1" xfId="0" applyNumberFormat="1" applyFont="1" applyBorder="1" applyAlignment="1">
      <alignment horizontal="center" vertical="top" wrapText="1"/>
    </xf>
    <xf numFmtId="0" fontId="5" fillId="4" borderId="7" xfId="0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/>
    <xf numFmtId="164" fontId="4" fillId="2" borderId="20" xfId="0" applyNumberFormat="1" applyFont="1" applyFill="1" applyBorder="1" applyAlignment="1">
      <alignment horizontal="center" vertical="top"/>
    </xf>
    <xf numFmtId="0" fontId="0" fillId="0" borderId="0" xfId="0" applyFont="1"/>
    <xf numFmtId="0" fontId="5" fillId="4" borderId="1" xfId="0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vertical="top" wrapText="1"/>
    </xf>
    <xf numFmtId="164" fontId="5" fillId="2" borderId="18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 vertical="top"/>
    </xf>
    <xf numFmtId="164" fontId="11" fillId="2" borderId="20" xfId="0" applyNumberFormat="1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/>
    </xf>
    <xf numFmtId="164" fontId="12" fillId="2" borderId="20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vertical="top" wrapText="1"/>
    </xf>
    <xf numFmtId="164" fontId="4" fillId="0" borderId="1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5" fillId="0" borderId="0" xfId="0" applyNumberFormat="1" applyFont="1" applyAlignment="1">
      <alignment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0" fontId="4" fillId="0" borderId="13" xfId="0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top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4" fontId="4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/>
    </xf>
    <xf numFmtId="0" fontId="0" fillId="0" borderId="0" xfId="0" applyBorder="1"/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0" fillId="2" borderId="0" xfId="0" applyFill="1" applyBorder="1"/>
  </cellXfs>
  <cellStyles count="4">
    <cellStyle name="Обычный" xfId="0" builtinId="0"/>
    <cellStyle name="Обычный 2 2" xfId="1" xr:uid="{00000000-0005-0000-0000-000001000000}"/>
    <cellStyle name="Обычный 2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X591"/>
  <sheetViews>
    <sheetView topLeftCell="B465" workbookViewId="0">
      <selection activeCell="R480" sqref="R480:AD509"/>
    </sheetView>
  </sheetViews>
  <sheetFormatPr defaultRowHeight="15" x14ac:dyDescent="0.25"/>
  <cols>
    <col min="1" max="1" width="22.28515625" customWidth="1"/>
    <col min="2" max="2" width="6.42578125" customWidth="1"/>
    <col min="3" max="6" width="5.42578125" customWidth="1"/>
    <col min="7" max="7" width="6.42578125" customWidth="1"/>
    <col min="8" max="11" width="5.42578125" customWidth="1"/>
    <col min="12" max="12" width="6.42578125" customWidth="1"/>
    <col min="13" max="16" width="5.42578125" customWidth="1"/>
    <col min="18" max="18" width="18.28515625" customWidth="1"/>
  </cols>
  <sheetData>
    <row r="1" spans="1:18" x14ac:dyDescent="0.25">
      <c r="A1" s="200" t="s">
        <v>73</v>
      </c>
      <c r="B1" s="317"/>
      <c r="C1" s="317"/>
      <c r="D1" s="317"/>
      <c r="E1" s="16"/>
      <c r="F1" s="4"/>
      <c r="G1" s="4"/>
      <c r="H1" s="4"/>
      <c r="I1" s="88"/>
      <c r="J1" s="88"/>
      <c r="K1" s="4"/>
      <c r="L1" s="4"/>
      <c r="M1" s="4"/>
      <c r="N1" s="4"/>
      <c r="O1" s="4"/>
      <c r="P1" s="4"/>
    </row>
    <row r="2" spans="1:18" x14ac:dyDescent="0.25">
      <c r="A2" s="200" t="s">
        <v>184</v>
      </c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</row>
    <row r="3" spans="1:18" x14ac:dyDescent="0.25">
      <c r="A3" s="200" t="s">
        <v>64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8" x14ac:dyDescent="0.25">
      <c r="A4" s="174"/>
      <c r="B4" s="318" t="s">
        <v>1</v>
      </c>
      <c r="C4" s="319"/>
      <c r="D4" s="319"/>
      <c r="E4" s="319"/>
      <c r="F4" s="320"/>
      <c r="G4" s="318" t="s">
        <v>75</v>
      </c>
      <c r="H4" s="319"/>
      <c r="I4" s="319"/>
      <c r="J4" s="319"/>
      <c r="K4" s="320"/>
      <c r="L4" s="318" t="s">
        <v>76</v>
      </c>
      <c r="M4" s="319"/>
      <c r="N4" s="319"/>
      <c r="O4" s="319"/>
      <c r="P4" s="320"/>
    </row>
    <row r="5" spans="1:18" ht="25.5" customHeight="1" x14ac:dyDescent="0.25">
      <c r="A5" s="175" t="s">
        <v>3</v>
      </c>
      <c r="B5" s="176" t="s">
        <v>77</v>
      </c>
      <c r="C5" s="176" t="s">
        <v>59</v>
      </c>
      <c r="D5" s="176" t="s">
        <v>60</v>
      </c>
      <c r="E5" s="176" t="s">
        <v>61</v>
      </c>
      <c r="F5" s="176" t="s">
        <v>78</v>
      </c>
      <c r="G5" s="176" t="s">
        <v>77</v>
      </c>
      <c r="H5" s="176" t="s">
        <v>59</v>
      </c>
      <c r="I5" s="176" t="s">
        <v>60</v>
      </c>
      <c r="J5" s="176" t="s">
        <v>61</v>
      </c>
      <c r="K5" s="176" t="s">
        <v>78</v>
      </c>
      <c r="L5" s="176" t="s">
        <v>77</v>
      </c>
      <c r="M5" s="176" t="s">
        <v>59</v>
      </c>
      <c r="N5" s="176" t="s">
        <v>60</v>
      </c>
      <c r="O5" s="176" t="s">
        <v>61</v>
      </c>
      <c r="P5" s="176" t="s">
        <v>78</v>
      </c>
    </row>
    <row r="6" spans="1:18" x14ac:dyDescent="0.25">
      <c r="A6" s="83">
        <v>1</v>
      </c>
      <c r="B6" s="177">
        <v>2</v>
      </c>
      <c r="C6" s="177">
        <v>3</v>
      </c>
      <c r="D6" s="177">
        <v>4</v>
      </c>
      <c r="E6" s="177">
        <v>5</v>
      </c>
      <c r="F6" s="177">
        <v>6</v>
      </c>
      <c r="G6" s="177">
        <v>7</v>
      </c>
      <c r="H6" s="177">
        <v>8</v>
      </c>
      <c r="I6" s="177">
        <v>9</v>
      </c>
      <c r="J6" s="177">
        <v>10</v>
      </c>
      <c r="K6" s="177">
        <v>11</v>
      </c>
      <c r="L6" s="177">
        <v>12</v>
      </c>
      <c r="M6" s="177">
        <v>13</v>
      </c>
      <c r="N6" s="177">
        <v>14</v>
      </c>
      <c r="O6" s="177">
        <v>15</v>
      </c>
      <c r="P6" s="177">
        <v>16</v>
      </c>
    </row>
    <row r="7" spans="1:18" ht="15" customHeight="1" x14ac:dyDescent="0.25">
      <c r="A7" s="8" t="s">
        <v>79</v>
      </c>
      <c r="B7" s="178">
        <v>200</v>
      </c>
      <c r="C7" s="179">
        <v>21.6</v>
      </c>
      <c r="D7" s="179">
        <v>8.1</v>
      </c>
      <c r="E7" s="179">
        <v>37</v>
      </c>
      <c r="F7" s="180">
        <f t="shared" ref="F7:F10" si="0">C7*4+D7*9+E7*4</f>
        <v>307.3</v>
      </c>
      <c r="G7" s="178">
        <v>220</v>
      </c>
      <c r="H7" s="179">
        <v>24.8</v>
      </c>
      <c r="I7" s="179">
        <v>10.3</v>
      </c>
      <c r="J7" s="179">
        <v>41.1</v>
      </c>
      <c r="K7" s="180">
        <f t="shared" ref="K7:K10" si="1">H7*4+I7*9+J7*4</f>
        <v>356.3</v>
      </c>
      <c r="L7" s="178">
        <v>250</v>
      </c>
      <c r="M7" s="179">
        <v>26.8</v>
      </c>
      <c r="N7" s="179">
        <v>12.4</v>
      </c>
      <c r="O7" s="179">
        <v>45.5</v>
      </c>
      <c r="P7" s="180">
        <f t="shared" ref="P7:P10" si="2">M7*4+N7*9+O7*4</f>
        <v>400.8</v>
      </c>
    </row>
    <row r="8" spans="1:18" ht="15.4" customHeight="1" x14ac:dyDescent="0.25">
      <c r="A8" s="170" t="s">
        <v>192</v>
      </c>
      <c r="B8" s="181">
        <v>200</v>
      </c>
      <c r="C8" s="116">
        <v>4.3</v>
      </c>
      <c r="D8" s="116">
        <v>3.8</v>
      </c>
      <c r="E8" s="116">
        <v>7.2</v>
      </c>
      <c r="F8" s="116">
        <v>53</v>
      </c>
      <c r="G8" s="181">
        <v>200</v>
      </c>
      <c r="H8" s="116">
        <v>4.3</v>
      </c>
      <c r="I8" s="116">
        <v>3.8</v>
      </c>
      <c r="J8" s="116">
        <v>7.2</v>
      </c>
      <c r="K8" s="116">
        <v>53</v>
      </c>
      <c r="L8" s="181">
        <v>200</v>
      </c>
      <c r="M8" s="116">
        <v>4.3</v>
      </c>
      <c r="N8" s="116">
        <v>3.8</v>
      </c>
      <c r="O8" s="116">
        <v>7.2</v>
      </c>
      <c r="P8" s="116">
        <v>53</v>
      </c>
      <c r="R8" s="131"/>
    </row>
    <row r="9" spans="1:18" x14ac:dyDescent="0.25">
      <c r="A9" s="91" t="s">
        <v>193</v>
      </c>
      <c r="B9" s="178">
        <v>120</v>
      </c>
      <c r="C9" s="179">
        <v>0.3</v>
      </c>
      <c r="D9" s="179">
        <v>0.1</v>
      </c>
      <c r="E9" s="179">
        <v>13.2</v>
      </c>
      <c r="F9" s="180">
        <f t="shared" si="0"/>
        <v>54.9</v>
      </c>
      <c r="G9" s="178">
        <v>120</v>
      </c>
      <c r="H9" s="179">
        <v>0.3</v>
      </c>
      <c r="I9" s="179">
        <v>0.1</v>
      </c>
      <c r="J9" s="179">
        <v>13.2</v>
      </c>
      <c r="K9" s="180">
        <f t="shared" si="1"/>
        <v>54.9</v>
      </c>
      <c r="L9" s="178">
        <v>120</v>
      </c>
      <c r="M9" s="179">
        <v>0.3</v>
      </c>
      <c r="N9" s="179">
        <v>0.1</v>
      </c>
      <c r="O9" s="179">
        <v>13.2</v>
      </c>
      <c r="P9" s="180">
        <f t="shared" si="2"/>
        <v>54.9</v>
      </c>
    </row>
    <row r="10" spans="1:18" ht="25.5" customHeight="1" x14ac:dyDescent="0.25">
      <c r="A10" s="8" t="s">
        <v>81</v>
      </c>
      <c r="B10" s="178">
        <v>30</v>
      </c>
      <c r="C10" s="179">
        <v>2.2000000000000002</v>
      </c>
      <c r="D10" s="179">
        <v>0.3</v>
      </c>
      <c r="E10" s="179">
        <v>13.8</v>
      </c>
      <c r="F10" s="180">
        <f t="shared" si="0"/>
        <v>66.7</v>
      </c>
      <c r="G10" s="178">
        <v>50</v>
      </c>
      <c r="H10" s="179">
        <v>3</v>
      </c>
      <c r="I10" s="179">
        <v>0.4</v>
      </c>
      <c r="J10" s="179">
        <v>18.3</v>
      </c>
      <c r="K10" s="180">
        <f t="shared" si="1"/>
        <v>88.8</v>
      </c>
      <c r="L10" s="178">
        <v>50</v>
      </c>
      <c r="M10" s="179">
        <v>3</v>
      </c>
      <c r="N10" s="179">
        <v>0.4</v>
      </c>
      <c r="O10" s="179">
        <v>18.3</v>
      </c>
      <c r="P10" s="180">
        <f t="shared" si="2"/>
        <v>88.8</v>
      </c>
    </row>
    <row r="11" spans="1:18" x14ac:dyDescent="0.25">
      <c r="A11" s="21" t="s">
        <v>5</v>
      </c>
      <c r="B11" s="182"/>
      <c r="C11" s="183">
        <f>SUM(C7:C10)</f>
        <v>28.400000000000002</v>
      </c>
      <c r="D11" s="183">
        <f>SUM(D7:D10)</f>
        <v>12.299999999999999</v>
      </c>
      <c r="E11" s="183">
        <f>SUM(E7:E10)</f>
        <v>71.2</v>
      </c>
      <c r="F11" s="183">
        <f>SUM(F7:F10)</f>
        <v>481.9</v>
      </c>
      <c r="G11" s="183"/>
      <c r="H11" s="183">
        <f>SUM(H7:H10)</f>
        <v>32.400000000000006</v>
      </c>
      <c r="I11" s="183">
        <f>SUM(I7:I10)</f>
        <v>14.600000000000001</v>
      </c>
      <c r="J11" s="183">
        <f>SUM(J7:J10)</f>
        <v>79.8</v>
      </c>
      <c r="K11" s="183">
        <f>SUM(K7:K10)</f>
        <v>553</v>
      </c>
      <c r="L11" s="183"/>
      <c r="M11" s="183">
        <f>SUM(M7:M10)</f>
        <v>34.400000000000006</v>
      </c>
      <c r="N11" s="183">
        <f>SUM(N7:N10)</f>
        <v>16.7</v>
      </c>
      <c r="O11" s="183">
        <f>SUM(O7:O10)</f>
        <v>84.2</v>
      </c>
      <c r="P11" s="184">
        <f>SUM(P7:P10)</f>
        <v>597.5</v>
      </c>
    </row>
    <row r="12" spans="1:18" x14ac:dyDescent="0.25">
      <c r="A12" s="23" t="s">
        <v>24</v>
      </c>
      <c r="B12" s="185"/>
      <c r="C12" s="186">
        <f>C11*4/F11</f>
        <v>0.23573355467939408</v>
      </c>
      <c r="D12" s="186">
        <f>D11*9/F11</f>
        <v>0.22971570865324756</v>
      </c>
      <c r="E12" s="186">
        <f>E11*4/F11</f>
        <v>0.59099398215397392</v>
      </c>
      <c r="F12" s="187">
        <f>F11/2000</f>
        <v>0.24095</v>
      </c>
      <c r="G12" s="188"/>
      <c r="H12" s="186">
        <f>H11*4/K11</f>
        <v>0.23435804701627491</v>
      </c>
      <c r="I12" s="186">
        <f>I11*9/K11</f>
        <v>0.23761301989150091</v>
      </c>
      <c r="J12" s="186">
        <f>J11*4/K11</f>
        <v>0.57721518987341769</v>
      </c>
      <c r="K12" s="186">
        <f>K11/2250</f>
        <v>0.24577777777777779</v>
      </c>
      <c r="L12" s="188"/>
      <c r="M12" s="186">
        <f>M11*4/P11</f>
        <v>0.23029288702928874</v>
      </c>
      <c r="N12" s="186">
        <f>N11*9/P11</f>
        <v>0.25154811715481168</v>
      </c>
      <c r="O12" s="186">
        <f>O11*4/P11</f>
        <v>0.56368200836820082</v>
      </c>
      <c r="P12" s="187">
        <f>P11/2400</f>
        <v>0.24895833333333334</v>
      </c>
    </row>
    <row r="13" spans="1:18" x14ac:dyDescent="0.25">
      <c r="A13" s="34"/>
      <c r="B13" s="35"/>
      <c r="C13" s="36"/>
      <c r="D13" s="36"/>
      <c r="E13" s="36"/>
      <c r="F13" s="36"/>
      <c r="G13" s="35"/>
      <c r="H13" s="36"/>
      <c r="I13" s="36"/>
      <c r="J13" s="36"/>
      <c r="K13" s="36"/>
      <c r="L13" s="35"/>
      <c r="M13" s="36"/>
      <c r="N13" s="36"/>
      <c r="O13" s="36"/>
      <c r="P13" s="1"/>
    </row>
    <row r="14" spans="1:18" ht="25.5" x14ac:dyDescent="0.25">
      <c r="A14" s="178" t="s">
        <v>26</v>
      </c>
      <c r="B14" s="178" t="s">
        <v>32</v>
      </c>
      <c r="C14" s="178" t="s">
        <v>33</v>
      </c>
      <c r="D14" s="178" t="s">
        <v>34</v>
      </c>
      <c r="E14" s="178" t="s">
        <v>35</v>
      </c>
      <c r="F14" s="178" t="s">
        <v>36</v>
      </c>
      <c r="G14" s="178" t="s">
        <v>37</v>
      </c>
      <c r="H14" s="178" t="s">
        <v>38</v>
      </c>
      <c r="I14" s="178" t="s">
        <v>39</v>
      </c>
      <c r="J14" s="178" t="s">
        <v>40</v>
      </c>
      <c r="K14" s="178" t="s">
        <v>41</v>
      </c>
      <c r="L14" s="178" t="s">
        <v>42</v>
      </c>
      <c r="M14" s="36"/>
      <c r="N14" s="36"/>
      <c r="O14" s="36"/>
      <c r="P14" s="1"/>
    </row>
    <row r="15" spans="1:18" x14ac:dyDescent="0.25">
      <c r="A15" s="37" t="s">
        <v>27</v>
      </c>
      <c r="B15" s="189">
        <v>388.9</v>
      </c>
      <c r="C15" s="189">
        <v>0.3</v>
      </c>
      <c r="D15" s="189">
        <v>4.9000000000000004</v>
      </c>
      <c r="E15" s="189">
        <v>16</v>
      </c>
      <c r="F15" s="189">
        <v>0.1</v>
      </c>
      <c r="G15" s="189">
        <v>0.3</v>
      </c>
      <c r="H15" s="189">
        <v>14.5</v>
      </c>
      <c r="I15" s="189">
        <v>0.4</v>
      </c>
      <c r="J15" s="189">
        <v>51</v>
      </c>
      <c r="K15" s="189">
        <v>0.7</v>
      </c>
      <c r="L15" s="189">
        <v>21.7</v>
      </c>
      <c r="M15" s="36"/>
      <c r="N15" s="36"/>
      <c r="O15" s="36"/>
      <c r="P15" s="1"/>
    </row>
    <row r="16" spans="1:18" x14ac:dyDescent="0.25">
      <c r="A16" s="8" t="s">
        <v>25</v>
      </c>
      <c r="B16" s="179">
        <v>440.6</v>
      </c>
      <c r="C16" s="179">
        <v>0.3</v>
      </c>
      <c r="D16" s="179">
        <v>5.0999999999999996</v>
      </c>
      <c r="E16" s="179">
        <v>17.899999999999999</v>
      </c>
      <c r="F16" s="179">
        <v>0.2</v>
      </c>
      <c r="G16" s="179">
        <v>0.3</v>
      </c>
      <c r="H16" s="179">
        <v>16.899999999999999</v>
      </c>
      <c r="I16" s="179">
        <v>0.5</v>
      </c>
      <c r="J16" s="179">
        <v>60.9</v>
      </c>
      <c r="K16" s="179">
        <v>0.7</v>
      </c>
      <c r="L16" s="179">
        <v>23.6</v>
      </c>
      <c r="M16" s="36"/>
      <c r="N16" s="36"/>
      <c r="O16" s="36"/>
      <c r="P16" s="1"/>
    </row>
    <row r="17" spans="1:16" x14ac:dyDescent="0.25">
      <c r="A17" s="8" t="s">
        <v>28</v>
      </c>
      <c r="B17" s="179">
        <v>516.86</v>
      </c>
      <c r="C17" s="179">
        <v>0.3</v>
      </c>
      <c r="D17" s="179">
        <v>6.48</v>
      </c>
      <c r="E17" s="179">
        <v>19.91</v>
      </c>
      <c r="F17" s="179">
        <v>0.24</v>
      </c>
      <c r="G17" s="179">
        <v>0.33</v>
      </c>
      <c r="H17" s="179">
        <v>18.100000000000001</v>
      </c>
      <c r="I17" s="179">
        <v>0.65</v>
      </c>
      <c r="J17" s="179">
        <v>66.040000000000006</v>
      </c>
      <c r="K17" s="179">
        <v>0.7</v>
      </c>
      <c r="L17" s="179">
        <v>25.86</v>
      </c>
      <c r="M17" s="36"/>
      <c r="N17" s="36"/>
      <c r="O17" s="36"/>
      <c r="P17" s="1"/>
    </row>
    <row r="18" spans="1:16" ht="25.5" x14ac:dyDescent="0.25">
      <c r="A18" s="190" t="s">
        <v>29</v>
      </c>
      <c r="B18" s="190" t="s">
        <v>44</v>
      </c>
      <c r="C18" s="190" t="s">
        <v>45</v>
      </c>
      <c r="D18" s="190" t="s">
        <v>46</v>
      </c>
      <c r="E18" s="190" t="s">
        <v>47</v>
      </c>
      <c r="F18" s="190" t="s">
        <v>48</v>
      </c>
      <c r="G18" s="190" t="s">
        <v>49</v>
      </c>
      <c r="H18" s="191"/>
      <c r="I18" s="321" t="s">
        <v>43</v>
      </c>
      <c r="J18" s="321"/>
      <c r="K18" s="191"/>
      <c r="L18" s="192"/>
      <c r="M18" s="36"/>
      <c r="N18" s="36"/>
      <c r="O18" s="36"/>
      <c r="P18" s="1"/>
    </row>
    <row r="19" spans="1:16" x14ac:dyDescent="0.25">
      <c r="A19" s="8" t="s">
        <v>27</v>
      </c>
      <c r="B19" s="179">
        <v>819.4</v>
      </c>
      <c r="C19" s="179">
        <v>151.6</v>
      </c>
      <c r="D19" s="179">
        <v>62.1</v>
      </c>
      <c r="E19" s="179">
        <v>352.1</v>
      </c>
      <c r="F19" s="179">
        <v>2</v>
      </c>
      <c r="G19" s="179">
        <v>0.6</v>
      </c>
      <c r="H19" s="193"/>
      <c r="I19" s="316">
        <v>5.4</v>
      </c>
      <c r="J19" s="316"/>
      <c r="K19" s="191"/>
      <c r="L19" s="192"/>
      <c r="M19" s="36"/>
      <c r="N19" s="36"/>
      <c r="O19" s="36"/>
      <c r="P19" s="1"/>
    </row>
    <row r="20" spans="1:16" x14ac:dyDescent="0.25">
      <c r="A20" s="8" t="s">
        <v>25</v>
      </c>
      <c r="B20" s="179">
        <v>946.7</v>
      </c>
      <c r="C20" s="179">
        <v>162.30000000000001</v>
      </c>
      <c r="D20" s="179">
        <v>74.5</v>
      </c>
      <c r="E20" s="179">
        <v>412.9</v>
      </c>
      <c r="F20" s="179">
        <v>2.4</v>
      </c>
      <c r="G20" s="179">
        <v>0.7</v>
      </c>
      <c r="H20" s="193"/>
      <c r="I20" s="316">
        <v>7.1</v>
      </c>
      <c r="J20" s="316"/>
      <c r="K20" s="191"/>
      <c r="L20" s="192"/>
      <c r="M20" s="36"/>
      <c r="N20" s="36"/>
      <c r="O20" s="36"/>
      <c r="P20" s="1"/>
    </row>
    <row r="21" spans="1:16" x14ac:dyDescent="0.25">
      <c r="A21" s="8" t="s">
        <v>28</v>
      </c>
      <c r="B21" s="179">
        <v>1012.21</v>
      </c>
      <c r="C21" s="179">
        <v>166.49</v>
      </c>
      <c r="D21" s="179">
        <v>79.52</v>
      </c>
      <c r="E21" s="179">
        <v>435.97</v>
      </c>
      <c r="F21" s="179">
        <v>2.5299999999999998</v>
      </c>
      <c r="G21" s="179">
        <v>0.8</v>
      </c>
      <c r="H21" s="193"/>
      <c r="I21" s="316">
        <v>7.42</v>
      </c>
      <c r="J21" s="316"/>
      <c r="K21" s="191"/>
      <c r="L21" s="192"/>
      <c r="M21" s="36"/>
      <c r="N21" s="36"/>
      <c r="O21" s="36"/>
      <c r="P21" s="1"/>
    </row>
    <row r="22" spans="1:16" x14ac:dyDescent="0.25">
      <c r="A22" s="172"/>
      <c r="B22" s="173"/>
      <c r="C22" s="173"/>
      <c r="D22" s="173"/>
      <c r="E22" s="173"/>
      <c r="F22" s="173"/>
      <c r="G22" s="173"/>
      <c r="H22" s="39"/>
      <c r="I22" s="173"/>
      <c r="J22" s="173"/>
      <c r="K22" s="36"/>
      <c r="L22" s="38"/>
      <c r="M22" s="36"/>
      <c r="N22" s="36"/>
      <c r="O22" s="36"/>
      <c r="P22" s="1"/>
    </row>
    <row r="23" spans="1:16" x14ac:dyDescent="0.25">
      <c r="A23" s="172"/>
      <c r="B23" s="173"/>
      <c r="C23" s="173"/>
      <c r="D23" s="173"/>
      <c r="E23" s="173"/>
      <c r="F23" s="173"/>
      <c r="G23" s="173"/>
      <c r="H23" s="39"/>
      <c r="I23" s="173"/>
      <c r="J23" s="173"/>
      <c r="K23" s="36"/>
      <c r="L23" s="38"/>
      <c r="M23" s="36"/>
      <c r="N23" s="36"/>
      <c r="O23" s="36"/>
      <c r="P23" s="1"/>
    </row>
    <row r="24" spans="1:16" x14ac:dyDescent="0.25">
      <c r="A24" s="172"/>
      <c r="B24" s="173"/>
      <c r="C24" s="173"/>
      <c r="D24" s="173"/>
      <c r="E24" s="173"/>
      <c r="F24" s="173"/>
      <c r="G24" s="173"/>
      <c r="H24" s="39"/>
      <c r="I24" s="173"/>
      <c r="J24" s="173"/>
      <c r="K24" s="36"/>
      <c r="L24" s="38"/>
      <c r="M24" s="36"/>
      <c r="N24" s="36"/>
      <c r="O24" s="36"/>
      <c r="P24" s="1"/>
    </row>
    <row r="25" spans="1:16" x14ac:dyDescent="0.25">
      <c r="A25" s="172"/>
      <c r="B25" s="173"/>
      <c r="C25" s="173"/>
      <c r="D25" s="173"/>
      <c r="E25" s="173"/>
      <c r="F25" s="173"/>
      <c r="G25" s="173"/>
      <c r="H25" s="39"/>
      <c r="I25" s="173"/>
      <c r="J25" s="173"/>
      <c r="K25" s="36"/>
      <c r="L25" s="38"/>
      <c r="M25" s="36"/>
      <c r="N25" s="36"/>
      <c r="O25" s="36"/>
      <c r="P25" s="1"/>
    </row>
    <row r="26" spans="1:16" x14ac:dyDescent="0.25">
      <c r="A26" s="172"/>
      <c r="B26" s="173"/>
      <c r="C26" s="173"/>
      <c r="D26" s="173"/>
      <c r="E26" s="173"/>
      <c r="F26" s="173"/>
      <c r="G26" s="173"/>
      <c r="H26" s="39"/>
      <c r="I26" s="173"/>
      <c r="J26" s="173"/>
      <c r="K26" s="36"/>
      <c r="L26" s="38"/>
      <c r="M26" s="36"/>
      <c r="N26" s="36"/>
      <c r="O26" s="36"/>
      <c r="P26" s="1"/>
    </row>
    <row r="27" spans="1:16" x14ac:dyDescent="0.25">
      <c r="A27" s="172"/>
      <c r="B27" s="173"/>
      <c r="C27" s="173"/>
      <c r="D27" s="173"/>
      <c r="E27" s="173"/>
      <c r="F27" s="173"/>
      <c r="G27" s="173"/>
      <c r="H27" s="39"/>
      <c r="I27" s="173"/>
      <c r="J27" s="173"/>
      <c r="K27" s="36"/>
      <c r="L27" s="38"/>
      <c r="M27" s="36"/>
      <c r="N27" s="36"/>
      <c r="O27" s="36"/>
      <c r="P27" s="1"/>
    </row>
    <row r="28" spans="1:16" x14ac:dyDescent="0.25">
      <c r="A28" s="172"/>
      <c r="B28" s="173"/>
      <c r="C28" s="173"/>
      <c r="D28" s="173"/>
      <c r="E28" s="173"/>
      <c r="F28" s="173"/>
      <c r="G28" s="173"/>
      <c r="H28" s="39"/>
      <c r="I28" s="173"/>
      <c r="J28" s="173"/>
      <c r="K28" s="36"/>
      <c r="L28" s="38"/>
      <c r="M28" s="36"/>
      <c r="N28" s="36"/>
      <c r="O28" s="36"/>
      <c r="P28" s="1"/>
    </row>
    <row r="29" spans="1:16" x14ac:dyDescent="0.25">
      <c r="A29" s="172"/>
      <c r="B29" s="173"/>
      <c r="C29" s="173"/>
      <c r="D29" s="173"/>
      <c r="E29" s="173"/>
      <c r="F29" s="173"/>
      <c r="G29" s="173"/>
      <c r="H29" s="39"/>
      <c r="I29" s="173"/>
      <c r="J29" s="173"/>
      <c r="K29" s="36"/>
      <c r="L29" s="38"/>
      <c r="M29" s="36"/>
      <c r="N29" s="36"/>
      <c r="O29" s="36"/>
      <c r="P29" s="1"/>
    </row>
    <row r="30" spans="1:16" x14ac:dyDescent="0.25">
      <c r="A30" s="172"/>
      <c r="B30" s="173"/>
      <c r="C30" s="173"/>
      <c r="D30" s="173"/>
      <c r="E30" s="173"/>
      <c r="F30" s="173"/>
      <c r="G30" s="173"/>
      <c r="H30" s="39"/>
      <c r="I30" s="173"/>
      <c r="J30" s="173"/>
      <c r="K30" s="36"/>
      <c r="L30" s="38"/>
      <c r="M30" s="36"/>
      <c r="N30" s="36"/>
      <c r="O30" s="36"/>
      <c r="P30" s="1"/>
    </row>
    <row r="31" spans="1:16" x14ac:dyDescent="0.25">
      <c r="A31" s="200" t="s">
        <v>73</v>
      </c>
      <c r="B31" s="173"/>
      <c r="C31" s="173"/>
      <c r="D31" s="173"/>
      <c r="E31" s="173"/>
      <c r="F31" s="173"/>
      <c r="G31" s="173"/>
      <c r="H31" s="39"/>
      <c r="I31" s="173"/>
      <c r="J31" s="173"/>
      <c r="K31" s="36"/>
      <c r="L31" s="38"/>
      <c r="M31" s="36"/>
      <c r="N31" s="36"/>
      <c r="O31" s="36"/>
      <c r="P31" s="1"/>
    </row>
    <row r="32" spans="1:16" x14ac:dyDescent="0.25">
      <c r="A32" s="202" t="s">
        <v>6</v>
      </c>
      <c r="B32" s="38"/>
      <c r="C32" s="38"/>
      <c r="D32" s="38"/>
      <c r="E32" s="38"/>
      <c r="F32" s="35"/>
      <c r="G32" s="38"/>
      <c r="H32" s="38"/>
      <c r="I32" s="38"/>
      <c r="J32" s="38"/>
      <c r="K32" s="35"/>
      <c r="L32" s="38"/>
      <c r="M32" s="38"/>
      <c r="N32" s="38"/>
      <c r="O32" s="38"/>
      <c r="P32" s="12"/>
    </row>
    <row r="33" spans="1:16" x14ac:dyDescent="0.25">
      <c r="A33" s="83">
        <v>1</v>
      </c>
      <c r="B33" s="177">
        <v>2</v>
      </c>
      <c r="C33" s="177">
        <v>3</v>
      </c>
      <c r="D33" s="177">
        <v>4</v>
      </c>
      <c r="E33" s="177">
        <v>5</v>
      </c>
      <c r="F33" s="177">
        <v>6</v>
      </c>
      <c r="G33" s="177">
        <v>7</v>
      </c>
      <c r="H33" s="177">
        <v>8</v>
      </c>
      <c r="I33" s="177">
        <v>9</v>
      </c>
      <c r="J33" s="177">
        <v>10</v>
      </c>
      <c r="K33" s="177">
        <v>11</v>
      </c>
      <c r="L33" s="177">
        <v>12</v>
      </c>
      <c r="M33" s="177">
        <v>13</v>
      </c>
      <c r="N33" s="177">
        <v>14</v>
      </c>
      <c r="O33" s="177">
        <v>15</v>
      </c>
      <c r="P33" s="177">
        <v>16</v>
      </c>
    </row>
    <row r="34" spans="1:16" ht="15" customHeight="1" x14ac:dyDescent="0.25">
      <c r="A34" s="91" t="s">
        <v>63</v>
      </c>
      <c r="B34" s="181">
        <v>70</v>
      </c>
      <c r="C34" s="116">
        <v>15.9</v>
      </c>
      <c r="D34" s="116">
        <v>7</v>
      </c>
      <c r="E34" s="116">
        <v>3.7</v>
      </c>
      <c r="F34" s="116">
        <f t="shared" ref="F34" si="3">C34*4+D34*9+E34*4</f>
        <v>141.4</v>
      </c>
      <c r="G34" s="181">
        <v>90</v>
      </c>
      <c r="H34" s="116">
        <v>18.3</v>
      </c>
      <c r="I34" s="116">
        <v>8.4</v>
      </c>
      <c r="J34" s="116">
        <v>6.3</v>
      </c>
      <c r="K34" s="116">
        <f t="shared" ref="K34:K37" si="4">H34*4+I34*9+J34*4</f>
        <v>174</v>
      </c>
      <c r="L34" s="181">
        <v>100</v>
      </c>
      <c r="M34" s="116">
        <v>20.5</v>
      </c>
      <c r="N34" s="116">
        <v>8.8000000000000007</v>
      </c>
      <c r="O34" s="116">
        <v>7.9</v>
      </c>
      <c r="P34" s="116">
        <f t="shared" ref="P34:P37" si="5">M34*4+N34*9+O34*4</f>
        <v>192.79999999999998</v>
      </c>
    </row>
    <row r="35" spans="1:16" ht="15" customHeight="1" x14ac:dyDescent="0.25">
      <c r="A35" s="94" t="s">
        <v>90</v>
      </c>
      <c r="B35" s="194">
        <v>20</v>
      </c>
      <c r="C35" s="99">
        <v>0.49</v>
      </c>
      <c r="D35" s="99">
        <v>3.68</v>
      </c>
      <c r="E35" s="99">
        <v>1.8</v>
      </c>
      <c r="F35" s="99">
        <v>42</v>
      </c>
      <c r="G35" s="194">
        <v>20</v>
      </c>
      <c r="H35" s="99">
        <v>0.49</v>
      </c>
      <c r="I35" s="99">
        <v>3.68</v>
      </c>
      <c r="J35" s="99">
        <v>1.8</v>
      </c>
      <c r="K35" s="99">
        <v>42</v>
      </c>
      <c r="L35" s="194">
        <v>20</v>
      </c>
      <c r="M35" s="99">
        <v>0.49</v>
      </c>
      <c r="N35" s="99">
        <v>3.68</v>
      </c>
      <c r="O35" s="99">
        <v>1.8</v>
      </c>
      <c r="P35" s="99">
        <v>42</v>
      </c>
    </row>
    <row r="36" spans="1:16" ht="15" customHeight="1" x14ac:dyDescent="0.25">
      <c r="A36" s="97" t="s">
        <v>185</v>
      </c>
      <c r="B36" s="98">
        <v>130</v>
      </c>
      <c r="C36" s="99">
        <v>3</v>
      </c>
      <c r="D36" s="99">
        <v>2.8</v>
      </c>
      <c r="E36" s="99">
        <v>24.02</v>
      </c>
      <c r="F36" s="99">
        <v>190.12</v>
      </c>
      <c r="G36" s="98">
        <v>150</v>
      </c>
      <c r="H36" s="99">
        <v>3.7</v>
      </c>
      <c r="I36" s="99">
        <v>4.4000000000000004</v>
      </c>
      <c r="J36" s="99">
        <v>30</v>
      </c>
      <c r="K36" s="99">
        <v>222.5</v>
      </c>
      <c r="L36" s="98">
        <v>180</v>
      </c>
      <c r="M36" s="99">
        <v>4.4000000000000004</v>
      </c>
      <c r="N36" s="99">
        <v>5.9</v>
      </c>
      <c r="O36" s="99">
        <v>35.200000000000003</v>
      </c>
      <c r="P36" s="99">
        <v>278.3</v>
      </c>
    </row>
    <row r="37" spans="1:16" ht="25.5" customHeight="1" x14ac:dyDescent="0.25">
      <c r="A37" s="8" t="s">
        <v>84</v>
      </c>
      <c r="B37" s="178">
        <v>30</v>
      </c>
      <c r="C37" s="179">
        <v>2.2000000000000002</v>
      </c>
      <c r="D37" s="179">
        <v>0.3</v>
      </c>
      <c r="E37" s="179">
        <v>13.8</v>
      </c>
      <c r="F37" s="180">
        <f>C37*4+D37*9+E37*4</f>
        <v>66.7</v>
      </c>
      <c r="G37" s="178">
        <v>50</v>
      </c>
      <c r="H37" s="179">
        <v>3</v>
      </c>
      <c r="I37" s="179">
        <v>0.4</v>
      </c>
      <c r="J37" s="179">
        <v>18.3</v>
      </c>
      <c r="K37" s="180">
        <f t="shared" si="4"/>
        <v>88.8</v>
      </c>
      <c r="L37" s="178">
        <v>50</v>
      </c>
      <c r="M37" s="179">
        <v>3</v>
      </c>
      <c r="N37" s="179">
        <v>0.4</v>
      </c>
      <c r="O37" s="179">
        <v>18.3</v>
      </c>
      <c r="P37" s="180">
        <f t="shared" si="5"/>
        <v>88.8</v>
      </c>
    </row>
    <row r="38" spans="1:16" ht="31.5" customHeight="1" x14ac:dyDescent="0.25">
      <c r="A38" s="126" t="s">
        <v>191</v>
      </c>
      <c r="B38" s="194">
        <v>200</v>
      </c>
      <c r="C38" s="195">
        <v>0.3</v>
      </c>
      <c r="D38" s="195">
        <v>0.4</v>
      </c>
      <c r="E38" s="195">
        <v>15.6</v>
      </c>
      <c r="F38" s="195">
        <v>79.5</v>
      </c>
      <c r="G38" s="194">
        <v>200</v>
      </c>
      <c r="H38" s="195">
        <v>0.3</v>
      </c>
      <c r="I38" s="195" t="s">
        <v>66</v>
      </c>
      <c r="J38" s="195">
        <v>16.899999999999999</v>
      </c>
      <c r="K38" s="195">
        <v>79.5</v>
      </c>
      <c r="L38" s="194">
        <v>200</v>
      </c>
      <c r="M38" s="195">
        <v>0.3</v>
      </c>
      <c r="N38" s="195" t="s">
        <v>66</v>
      </c>
      <c r="O38" s="195">
        <v>16.899999999999999</v>
      </c>
      <c r="P38" s="195">
        <v>79.5</v>
      </c>
    </row>
    <row r="39" spans="1:16" x14ac:dyDescent="0.25">
      <c r="A39" s="21" t="s">
        <v>5</v>
      </c>
      <c r="B39" s="182"/>
      <c r="C39" s="183">
        <f>SUM(C34:C38)</f>
        <v>21.89</v>
      </c>
      <c r="D39" s="183">
        <f>SUM(D34:D38)</f>
        <v>14.180000000000001</v>
      </c>
      <c r="E39" s="183">
        <f>SUM(E34:E38)</f>
        <v>58.92</v>
      </c>
      <c r="F39" s="183">
        <f>SUM(F34:F38)</f>
        <v>519.72</v>
      </c>
      <c r="G39" s="182"/>
      <c r="H39" s="183">
        <f>SUM(H34:H38)</f>
        <v>25.79</v>
      </c>
      <c r="I39" s="183">
        <f>SUM(I34:I38)</f>
        <v>16.88</v>
      </c>
      <c r="J39" s="183">
        <f>SUM(J34:J38)</f>
        <v>73.300000000000011</v>
      </c>
      <c r="K39" s="183">
        <f>SUM(K34:K38)</f>
        <v>606.79999999999995</v>
      </c>
      <c r="L39" s="182"/>
      <c r="M39" s="183">
        <f>SUM(M34:M38)</f>
        <v>28.69</v>
      </c>
      <c r="N39" s="183">
        <f>SUM(N34:N38)</f>
        <v>18.78</v>
      </c>
      <c r="O39" s="183">
        <f>SUM(O34:O38)</f>
        <v>80.099999999999994</v>
      </c>
      <c r="P39" s="183">
        <f>SUM(P34:P38)</f>
        <v>681.4</v>
      </c>
    </row>
    <row r="40" spans="1:16" x14ac:dyDescent="0.25">
      <c r="A40" s="23" t="s">
        <v>24</v>
      </c>
      <c r="B40" s="196"/>
      <c r="C40" s="186">
        <f>C39*4/F39</f>
        <v>0.1684753328715462</v>
      </c>
      <c r="D40" s="186">
        <f>D39*9/F39</f>
        <v>0.24555529900715772</v>
      </c>
      <c r="E40" s="186">
        <f>E39*4/F39</f>
        <v>0.45347494804894944</v>
      </c>
      <c r="F40" s="187">
        <f>F39/2100</f>
        <v>0.24748571428571431</v>
      </c>
      <c r="G40" s="196"/>
      <c r="H40" s="186">
        <f>H39*4/K39</f>
        <v>0.17000659195781148</v>
      </c>
      <c r="I40" s="186">
        <f>I39*9/K39</f>
        <v>0.25036255767963084</v>
      </c>
      <c r="J40" s="186">
        <f>J39*4/K39</f>
        <v>0.4831905075807516</v>
      </c>
      <c r="K40" s="187">
        <f>K39/2450</f>
        <v>0.24767346938775509</v>
      </c>
      <c r="L40" s="196"/>
      <c r="M40" s="186">
        <f>M39*4/P39</f>
        <v>0.16841796301731729</v>
      </c>
      <c r="N40" s="186">
        <f>N39*9/P39</f>
        <v>0.24804813619019667</v>
      </c>
      <c r="O40" s="186">
        <f>O39*4/P39</f>
        <v>0.4702083944819489</v>
      </c>
      <c r="P40" s="187">
        <f>P39/2700</f>
        <v>0.25237037037037036</v>
      </c>
    </row>
    <row r="41" spans="1:16" x14ac:dyDescent="0.25">
      <c r="A41" s="34"/>
      <c r="B41" s="34"/>
      <c r="C41" s="36"/>
      <c r="D41" s="36"/>
      <c r="E41" s="36"/>
      <c r="F41" s="36"/>
      <c r="G41" s="34"/>
      <c r="H41" s="36"/>
      <c r="I41" s="36"/>
      <c r="J41" s="36"/>
      <c r="K41" s="36"/>
      <c r="L41" s="34"/>
      <c r="M41" s="36"/>
      <c r="N41" s="36"/>
      <c r="O41" s="36"/>
      <c r="P41" s="1"/>
    </row>
    <row r="42" spans="1:16" ht="25.5" x14ac:dyDescent="0.25">
      <c r="A42" s="178" t="s">
        <v>26</v>
      </c>
      <c r="B42" s="178" t="s">
        <v>32</v>
      </c>
      <c r="C42" s="178" t="s">
        <v>33</v>
      </c>
      <c r="D42" s="178" t="s">
        <v>34</v>
      </c>
      <c r="E42" s="178" t="s">
        <v>35</v>
      </c>
      <c r="F42" s="178" t="s">
        <v>36</v>
      </c>
      <c r="G42" s="178" t="s">
        <v>37</v>
      </c>
      <c r="H42" s="178" t="s">
        <v>38</v>
      </c>
      <c r="I42" s="178" t="s">
        <v>39</v>
      </c>
      <c r="J42" s="178" t="s">
        <v>40</v>
      </c>
      <c r="K42" s="178" t="s">
        <v>41</v>
      </c>
      <c r="L42" s="178" t="s">
        <v>42</v>
      </c>
      <c r="M42" s="36"/>
      <c r="N42" s="36"/>
      <c r="O42" s="36"/>
      <c r="P42" s="1"/>
    </row>
    <row r="43" spans="1:16" x14ac:dyDescent="0.25">
      <c r="A43" s="13" t="s">
        <v>27</v>
      </c>
      <c r="B43" s="179">
        <v>164.45</v>
      </c>
      <c r="C43" s="179">
        <v>0.71</v>
      </c>
      <c r="D43" s="179">
        <v>1.85</v>
      </c>
      <c r="E43" s="179">
        <v>21.22</v>
      </c>
      <c r="F43" s="179">
        <v>0.28000000000000003</v>
      </c>
      <c r="G43" s="179">
        <v>0.26</v>
      </c>
      <c r="H43" s="179">
        <v>9.3499999999999979</v>
      </c>
      <c r="I43" s="179">
        <v>0.5</v>
      </c>
      <c r="J43" s="179">
        <v>75.55</v>
      </c>
      <c r="K43" s="179">
        <v>1.74</v>
      </c>
      <c r="L43" s="179">
        <v>20.330000000000002</v>
      </c>
      <c r="M43" s="36"/>
      <c r="N43" s="36"/>
      <c r="O43" s="36"/>
      <c r="P43" s="1"/>
    </row>
    <row r="44" spans="1:16" x14ac:dyDescent="0.25">
      <c r="A44" s="13" t="s">
        <v>25</v>
      </c>
      <c r="B44" s="179">
        <v>178.73</v>
      </c>
      <c r="C44" s="179">
        <v>0.74</v>
      </c>
      <c r="D44" s="179">
        <v>2.02</v>
      </c>
      <c r="E44" s="179">
        <v>21.79</v>
      </c>
      <c r="F44" s="179">
        <v>0.34</v>
      </c>
      <c r="G44" s="179">
        <v>0.31999999999999995</v>
      </c>
      <c r="H44" s="179">
        <v>10.92</v>
      </c>
      <c r="I44" s="179">
        <v>0.59</v>
      </c>
      <c r="J44" s="179">
        <v>84.22999999999999</v>
      </c>
      <c r="K44" s="179">
        <v>2.0000000000000004</v>
      </c>
      <c r="L44" s="179">
        <v>21.11</v>
      </c>
      <c r="M44" s="36"/>
      <c r="N44" s="36"/>
      <c r="O44" s="36"/>
      <c r="P44" s="1"/>
    </row>
    <row r="45" spans="1:16" x14ac:dyDescent="0.25">
      <c r="A45" s="13" t="s">
        <v>28</v>
      </c>
      <c r="B45" s="179">
        <v>181.27</v>
      </c>
      <c r="C45" s="179">
        <v>0.79</v>
      </c>
      <c r="D45" s="179">
        <v>2.17</v>
      </c>
      <c r="E45" s="179">
        <v>22.009999999999998</v>
      </c>
      <c r="F45" s="179">
        <v>0.39</v>
      </c>
      <c r="G45" s="179">
        <v>0.33</v>
      </c>
      <c r="H45" s="179">
        <v>12.82</v>
      </c>
      <c r="I45" s="179">
        <v>0.69</v>
      </c>
      <c r="J45" s="179">
        <v>88.210000000000008</v>
      </c>
      <c r="K45" s="179">
        <v>2.35</v>
      </c>
      <c r="L45" s="179">
        <v>21.45</v>
      </c>
      <c r="M45" s="36"/>
      <c r="N45" s="36"/>
      <c r="O45" s="36"/>
      <c r="P45" s="1"/>
    </row>
    <row r="46" spans="1:16" ht="25.5" customHeight="1" x14ac:dyDescent="0.25">
      <c r="A46" s="178" t="s">
        <v>29</v>
      </c>
      <c r="B46" s="178" t="s">
        <v>44</v>
      </c>
      <c r="C46" s="178" t="s">
        <v>45</v>
      </c>
      <c r="D46" s="178" t="s">
        <v>46</v>
      </c>
      <c r="E46" s="178" t="s">
        <v>47</v>
      </c>
      <c r="F46" s="178" t="s">
        <v>48</v>
      </c>
      <c r="G46" s="178" t="s">
        <v>49</v>
      </c>
      <c r="H46" s="191"/>
      <c r="I46" s="321" t="s">
        <v>43</v>
      </c>
      <c r="J46" s="321"/>
      <c r="K46" s="191"/>
      <c r="L46" s="192"/>
      <c r="M46" s="36"/>
      <c r="N46" s="36"/>
      <c r="O46" s="36"/>
      <c r="P46" s="1"/>
    </row>
    <row r="47" spans="1:16" x14ac:dyDescent="0.25">
      <c r="A47" s="13" t="s">
        <v>27</v>
      </c>
      <c r="B47" s="179">
        <v>695.76</v>
      </c>
      <c r="C47" s="179">
        <v>66.039999999999992</v>
      </c>
      <c r="D47" s="179">
        <v>56.179999999999993</v>
      </c>
      <c r="E47" s="179">
        <v>278.72000000000003</v>
      </c>
      <c r="F47" s="179">
        <v>3.2599999999999993</v>
      </c>
      <c r="G47" s="179">
        <v>0.26</v>
      </c>
      <c r="H47" s="193"/>
      <c r="I47" s="316">
        <v>7.73</v>
      </c>
      <c r="J47" s="316"/>
      <c r="K47" s="191"/>
      <c r="L47" s="192"/>
      <c r="M47" s="36"/>
      <c r="N47" s="36"/>
      <c r="O47" s="36"/>
      <c r="P47" s="1"/>
    </row>
    <row r="48" spans="1:16" x14ac:dyDescent="0.25">
      <c r="A48" s="13" t="s">
        <v>25</v>
      </c>
      <c r="B48" s="179">
        <v>812.7399999999999</v>
      </c>
      <c r="C48" s="179">
        <v>96.13000000000001</v>
      </c>
      <c r="D48" s="179">
        <v>68.91</v>
      </c>
      <c r="E48" s="179">
        <v>343.56</v>
      </c>
      <c r="F48" s="179">
        <v>3.7799999999999989</v>
      </c>
      <c r="G48" s="179">
        <v>0.39</v>
      </c>
      <c r="H48" s="193"/>
      <c r="I48" s="316">
        <v>9.15</v>
      </c>
      <c r="J48" s="316"/>
      <c r="K48" s="191"/>
      <c r="L48" s="192"/>
      <c r="M48" s="36"/>
      <c r="N48" s="36"/>
      <c r="O48" s="36"/>
      <c r="P48" s="1"/>
    </row>
    <row r="49" spans="1:16" x14ac:dyDescent="0.25">
      <c r="A49" s="13" t="s">
        <v>28</v>
      </c>
      <c r="B49" s="179">
        <v>898.81999999999994</v>
      </c>
      <c r="C49" s="179">
        <v>87.92</v>
      </c>
      <c r="D49" s="179">
        <v>77.069999999999993</v>
      </c>
      <c r="E49" s="179">
        <v>382.66999999999996</v>
      </c>
      <c r="F49" s="179">
        <v>4.34</v>
      </c>
      <c r="G49" s="179">
        <v>0.39</v>
      </c>
      <c r="H49" s="193"/>
      <c r="I49" s="316">
        <v>9.93</v>
      </c>
      <c r="J49" s="316"/>
      <c r="K49" s="191"/>
      <c r="L49" s="192"/>
      <c r="M49" s="36"/>
      <c r="N49" s="36"/>
      <c r="O49" s="36"/>
      <c r="P49" s="1"/>
    </row>
    <row r="50" spans="1:16" x14ac:dyDescent="0.25">
      <c r="A50" s="197"/>
      <c r="B50" s="198"/>
      <c r="C50" s="198"/>
      <c r="D50" s="198"/>
      <c r="E50" s="198"/>
      <c r="F50" s="198"/>
      <c r="G50" s="198"/>
      <c r="H50" s="193"/>
      <c r="I50" s="198"/>
      <c r="J50" s="198"/>
      <c r="K50" s="191"/>
      <c r="L50" s="192"/>
      <c r="M50" s="36"/>
      <c r="N50" s="36"/>
      <c r="O50" s="36"/>
      <c r="P50" s="1"/>
    </row>
    <row r="51" spans="1:16" x14ac:dyDescent="0.25">
      <c r="A51" s="34"/>
      <c r="B51" s="28"/>
      <c r="C51" s="28"/>
      <c r="D51" s="28"/>
      <c r="E51" s="28"/>
      <c r="F51" s="28"/>
      <c r="G51" s="28"/>
      <c r="H51" s="36"/>
      <c r="I51" s="36"/>
      <c r="J51" s="36"/>
      <c r="K51" s="36"/>
      <c r="L51" s="34"/>
      <c r="M51" s="36"/>
      <c r="N51" s="36"/>
      <c r="O51" s="36"/>
      <c r="P51" s="1"/>
    </row>
    <row r="52" spans="1:16" x14ac:dyDescent="0.25">
      <c r="A52" s="197"/>
      <c r="B52" s="198"/>
      <c r="C52" s="198"/>
      <c r="D52" s="198"/>
      <c r="E52" s="198"/>
      <c r="F52" s="198"/>
      <c r="G52" s="198"/>
      <c r="H52" s="193"/>
      <c r="I52" s="198"/>
      <c r="J52" s="198"/>
      <c r="K52" s="191"/>
      <c r="L52" s="192"/>
      <c r="M52" s="36"/>
      <c r="N52" s="36"/>
      <c r="O52" s="36"/>
      <c r="P52" s="1"/>
    </row>
    <row r="53" spans="1:16" x14ac:dyDescent="0.25">
      <c r="A53" s="197"/>
      <c r="B53" s="198"/>
      <c r="C53" s="198"/>
      <c r="D53" s="198"/>
      <c r="E53" s="198"/>
      <c r="F53" s="198"/>
      <c r="G53" s="198"/>
      <c r="H53" s="193"/>
      <c r="I53" s="198"/>
      <c r="J53" s="198"/>
      <c r="K53" s="191"/>
      <c r="L53" s="192"/>
      <c r="M53" s="36"/>
      <c r="N53" s="36"/>
      <c r="O53" s="36"/>
      <c r="P53" s="1"/>
    </row>
    <row r="54" spans="1:16" x14ac:dyDescent="0.25">
      <c r="A54" s="197"/>
      <c r="B54" s="198"/>
      <c r="C54" s="198"/>
      <c r="D54" s="198"/>
      <c r="E54" s="198"/>
      <c r="F54" s="198"/>
      <c r="G54" s="198"/>
      <c r="H54" s="193"/>
      <c r="I54" s="198"/>
      <c r="J54" s="198"/>
      <c r="K54" s="191"/>
      <c r="L54" s="192"/>
      <c r="M54" s="36"/>
      <c r="N54" s="36"/>
      <c r="O54" s="36"/>
      <c r="P54" s="1"/>
    </row>
    <row r="55" spans="1:16" x14ac:dyDescent="0.25">
      <c r="A55" s="197"/>
      <c r="B55" s="198"/>
      <c r="C55" s="198"/>
      <c r="D55" s="198"/>
      <c r="E55" s="198"/>
      <c r="F55" s="198"/>
      <c r="G55" s="198"/>
      <c r="H55" s="193"/>
      <c r="I55" s="198"/>
      <c r="J55" s="198"/>
      <c r="K55" s="191"/>
      <c r="L55" s="192"/>
      <c r="M55" s="36"/>
      <c r="N55" s="36"/>
      <c r="O55" s="36"/>
      <c r="P55" s="1"/>
    </row>
    <row r="56" spans="1:16" x14ac:dyDescent="0.25">
      <c r="A56" s="197"/>
      <c r="B56" s="198"/>
      <c r="C56" s="198"/>
      <c r="D56" s="198"/>
      <c r="E56" s="198"/>
      <c r="F56" s="198"/>
      <c r="G56" s="198"/>
      <c r="H56" s="193"/>
      <c r="I56" s="198"/>
      <c r="J56" s="198"/>
      <c r="K56" s="191"/>
      <c r="L56" s="192"/>
      <c r="M56" s="36"/>
      <c r="N56" s="36"/>
      <c r="O56" s="36"/>
      <c r="P56" s="1"/>
    </row>
    <row r="57" spans="1:16" x14ac:dyDescent="0.25">
      <c r="A57" s="197"/>
      <c r="B57" s="198"/>
      <c r="C57" s="198"/>
      <c r="D57" s="198"/>
      <c r="E57" s="198"/>
      <c r="F57" s="198"/>
      <c r="G57" s="198"/>
      <c r="H57" s="193"/>
      <c r="I57" s="198"/>
      <c r="J57" s="198"/>
      <c r="K57" s="191"/>
      <c r="L57" s="192"/>
      <c r="M57" s="36"/>
      <c r="N57" s="36"/>
      <c r="O57" s="36"/>
      <c r="P57" s="1"/>
    </row>
    <row r="58" spans="1:16" x14ac:dyDescent="0.25">
      <c r="A58" s="197"/>
      <c r="B58" s="198"/>
      <c r="C58" s="198"/>
      <c r="D58" s="198"/>
      <c r="E58" s="198"/>
      <c r="F58" s="198"/>
      <c r="G58" s="198"/>
      <c r="H58" s="193"/>
      <c r="I58" s="198"/>
      <c r="J58" s="198"/>
      <c r="K58" s="191"/>
      <c r="L58" s="192"/>
      <c r="M58" s="36"/>
      <c r="N58" s="36"/>
      <c r="O58" s="36"/>
      <c r="P58" s="1"/>
    </row>
    <row r="59" spans="1:16" x14ac:dyDescent="0.25">
      <c r="A59" s="197"/>
      <c r="B59" s="198"/>
      <c r="C59" s="198"/>
      <c r="D59" s="198"/>
      <c r="E59" s="198"/>
      <c r="F59" s="198"/>
      <c r="G59" s="198"/>
      <c r="H59" s="193"/>
      <c r="I59" s="198"/>
      <c r="J59" s="198"/>
      <c r="K59" s="191"/>
      <c r="L59" s="192"/>
      <c r="M59" s="36"/>
      <c r="N59" s="36"/>
      <c r="O59" s="36"/>
      <c r="P59" s="1"/>
    </row>
    <row r="60" spans="1:16" x14ac:dyDescent="0.25">
      <c r="A60" s="197"/>
      <c r="B60" s="198"/>
      <c r="C60" s="198"/>
      <c r="D60" s="198"/>
      <c r="E60" s="198"/>
      <c r="F60" s="198"/>
      <c r="G60" s="198"/>
      <c r="H60" s="193"/>
      <c r="I60" s="198"/>
      <c r="J60" s="198"/>
      <c r="K60" s="191"/>
      <c r="L60" s="192"/>
      <c r="M60" s="36"/>
      <c r="N60" s="36"/>
      <c r="O60" s="36"/>
      <c r="P60" s="1"/>
    </row>
    <row r="61" spans="1:16" ht="15" customHeight="1" x14ac:dyDescent="0.25">
      <c r="A61" s="200" t="s">
        <v>73</v>
      </c>
      <c r="B61" s="28"/>
      <c r="C61" s="28"/>
      <c r="D61" s="28"/>
      <c r="E61" s="28"/>
      <c r="F61" s="28"/>
      <c r="G61" s="28"/>
      <c r="H61" s="36"/>
      <c r="I61" s="36"/>
      <c r="J61" s="36"/>
      <c r="K61" s="36"/>
      <c r="L61" s="34"/>
      <c r="M61" s="36"/>
      <c r="N61" s="36"/>
      <c r="O61" s="36"/>
      <c r="P61" s="1"/>
    </row>
    <row r="62" spans="1:16" ht="15" customHeight="1" x14ac:dyDescent="0.25">
      <c r="A62" s="202" t="s">
        <v>7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4"/>
    </row>
    <row r="63" spans="1:16" ht="15" customHeight="1" x14ac:dyDescent="0.25">
      <c r="A63" s="83">
        <v>1</v>
      </c>
      <c r="B63" s="27">
        <v>2</v>
      </c>
      <c r="C63" s="27">
        <v>3</v>
      </c>
      <c r="D63" s="27">
        <v>4</v>
      </c>
      <c r="E63" s="27">
        <v>5</v>
      </c>
      <c r="F63" s="27">
        <v>6</v>
      </c>
      <c r="G63" s="27">
        <v>7</v>
      </c>
      <c r="H63" s="27">
        <v>8</v>
      </c>
      <c r="I63" s="27">
        <v>9</v>
      </c>
      <c r="J63" s="27">
        <v>10</v>
      </c>
      <c r="K63" s="27">
        <v>11</v>
      </c>
      <c r="L63" s="27">
        <v>12</v>
      </c>
      <c r="M63" s="27">
        <v>13</v>
      </c>
      <c r="N63" s="27">
        <v>14</v>
      </c>
      <c r="O63" s="27">
        <v>15</v>
      </c>
      <c r="P63" s="27">
        <v>16</v>
      </c>
    </row>
    <row r="64" spans="1:16" ht="25.5" customHeight="1" x14ac:dyDescent="0.25">
      <c r="A64" s="8" t="s">
        <v>154</v>
      </c>
      <c r="B64" s="2">
        <v>60</v>
      </c>
      <c r="C64" s="20">
        <v>2</v>
      </c>
      <c r="D64" s="20">
        <v>4.2</v>
      </c>
      <c r="E64" s="20">
        <v>4.0999999999999996</v>
      </c>
      <c r="F64" s="85">
        <f t="shared" ref="F64:F69" si="6">C64*4+D64*9+E64*4</f>
        <v>62.2</v>
      </c>
      <c r="G64" s="31">
        <v>80</v>
      </c>
      <c r="H64" s="20">
        <v>2.5</v>
      </c>
      <c r="I64" s="20">
        <v>4.2</v>
      </c>
      <c r="J64" s="20">
        <v>5.3</v>
      </c>
      <c r="K64" s="85">
        <f t="shared" ref="K64:K69" si="7">H64*4+I64*9+J64*4</f>
        <v>69</v>
      </c>
      <c r="L64" s="40">
        <v>100</v>
      </c>
      <c r="M64" s="20">
        <v>3.2</v>
      </c>
      <c r="N64" s="20">
        <v>5.3</v>
      </c>
      <c r="O64" s="20">
        <v>6.6</v>
      </c>
      <c r="P64" s="85">
        <f t="shared" ref="P64:P69" si="8">M64*4+N64*9+O64*4</f>
        <v>86.9</v>
      </c>
    </row>
    <row r="65" spans="1:16" ht="25.5" x14ac:dyDescent="0.25">
      <c r="A65" s="100" t="s">
        <v>85</v>
      </c>
      <c r="B65" s="101">
        <v>70</v>
      </c>
      <c r="C65" s="102">
        <v>17.7</v>
      </c>
      <c r="D65" s="102">
        <v>3.1</v>
      </c>
      <c r="E65" s="102">
        <v>7.9</v>
      </c>
      <c r="F65" s="102">
        <v>132.19999999999999</v>
      </c>
      <c r="G65" s="103">
        <v>90</v>
      </c>
      <c r="H65" s="102">
        <v>21.5</v>
      </c>
      <c r="I65" s="102">
        <v>3.8</v>
      </c>
      <c r="J65" s="102">
        <v>15.8</v>
      </c>
      <c r="K65" s="102">
        <v>190.2</v>
      </c>
      <c r="L65" s="104">
        <v>100</v>
      </c>
      <c r="M65" s="102">
        <v>23.9</v>
      </c>
      <c r="N65" s="102">
        <v>4.2</v>
      </c>
      <c r="O65" s="102">
        <v>17.600000000000001</v>
      </c>
      <c r="P65" s="102">
        <v>211.3</v>
      </c>
    </row>
    <row r="66" spans="1:16" ht="15" customHeight="1" x14ac:dyDescent="0.25">
      <c r="A66" s="91" t="s">
        <v>70</v>
      </c>
      <c r="B66" s="105">
        <v>20</v>
      </c>
      <c r="C66" s="93">
        <v>0.5</v>
      </c>
      <c r="D66" s="93">
        <v>3.7</v>
      </c>
      <c r="E66" s="93">
        <v>1.8</v>
      </c>
      <c r="F66" s="106">
        <f t="shared" si="6"/>
        <v>42.500000000000007</v>
      </c>
      <c r="G66" s="107">
        <v>20</v>
      </c>
      <c r="H66" s="93">
        <v>0.5</v>
      </c>
      <c r="I66" s="93">
        <v>3.7</v>
      </c>
      <c r="J66" s="93">
        <v>1.8</v>
      </c>
      <c r="K66" s="106">
        <f t="shared" si="7"/>
        <v>42.500000000000007</v>
      </c>
      <c r="L66" s="107">
        <v>20</v>
      </c>
      <c r="M66" s="93">
        <v>0.5</v>
      </c>
      <c r="N66" s="93">
        <v>3.7</v>
      </c>
      <c r="O66" s="93">
        <v>1.8</v>
      </c>
      <c r="P66" s="106">
        <f t="shared" si="8"/>
        <v>42.500000000000007</v>
      </c>
    </row>
    <row r="67" spans="1:16" ht="15" customHeight="1" x14ac:dyDescent="0.25">
      <c r="A67" s="108" t="s">
        <v>68</v>
      </c>
      <c r="B67" s="95">
        <v>130</v>
      </c>
      <c r="C67" s="96">
        <v>13.5</v>
      </c>
      <c r="D67" s="96">
        <v>3.7</v>
      </c>
      <c r="E67" s="96">
        <v>23.5</v>
      </c>
      <c r="F67" s="96">
        <v>192</v>
      </c>
      <c r="G67" s="95">
        <v>150</v>
      </c>
      <c r="H67" s="96">
        <v>15.8</v>
      </c>
      <c r="I67" s="96">
        <v>4.5999999999999996</v>
      </c>
      <c r="J67" s="96">
        <v>27.5</v>
      </c>
      <c r="K67" s="96">
        <v>256.3</v>
      </c>
      <c r="L67" s="95">
        <v>180</v>
      </c>
      <c r="M67" s="96">
        <v>19.100000000000001</v>
      </c>
      <c r="N67" s="96">
        <v>4.8</v>
      </c>
      <c r="O67" s="96">
        <v>33.4</v>
      </c>
      <c r="P67" s="96">
        <v>327.60000000000002</v>
      </c>
    </row>
    <row r="68" spans="1:16" x14ac:dyDescent="0.25">
      <c r="A68" s="109" t="s">
        <v>145</v>
      </c>
      <c r="B68" s="110">
        <v>200</v>
      </c>
      <c r="C68" s="111">
        <v>0.3</v>
      </c>
      <c r="D68" s="111">
        <v>0.1</v>
      </c>
      <c r="E68" s="111">
        <v>15.6</v>
      </c>
      <c r="F68" s="111">
        <v>68.5</v>
      </c>
      <c r="G68" s="110">
        <v>200</v>
      </c>
      <c r="H68" s="111">
        <v>0.3</v>
      </c>
      <c r="I68" s="111">
        <v>0.1</v>
      </c>
      <c r="J68" s="111">
        <v>15.6</v>
      </c>
      <c r="K68" s="111">
        <v>68.5</v>
      </c>
      <c r="L68" s="110">
        <v>200</v>
      </c>
      <c r="M68" s="111">
        <v>0.3</v>
      </c>
      <c r="N68" s="111">
        <v>0.1</v>
      </c>
      <c r="O68" s="111">
        <v>15.6</v>
      </c>
      <c r="P68" s="111">
        <v>68.5</v>
      </c>
    </row>
    <row r="69" spans="1:16" ht="25.5" x14ac:dyDescent="0.25">
      <c r="A69" s="8" t="s">
        <v>81</v>
      </c>
      <c r="B69" s="2">
        <v>30</v>
      </c>
      <c r="C69" s="20">
        <v>2.2000000000000002</v>
      </c>
      <c r="D69" s="20">
        <v>0.3</v>
      </c>
      <c r="E69" s="20">
        <v>13.8</v>
      </c>
      <c r="F69" s="85">
        <f t="shared" si="6"/>
        <v>66.7</v>
      </c>
      <c r="G69" s="2">
        <v>50</v>
      </c>
      <c r="H69" s="20">
        <v>3</v>
      </c>
      <c r="I69" s="20">
        <v>0.4</v>
      </c>
      <c r="J69" s="20">
        <v>18.3</v>
      </c>
      <c r="K69" s="85">
        <f t="shared" si="7"/>
        <v>88.8</v>
      </c>
      <c r="L69" s="2">
        <v>50</v>
      </c>
      <c r="M69" s="20">
        <v>3</v>
      </c>
      <c r="N69" s="20">
        <v>0.4</v>
      </c>
      <c r="O69" s="20">
        <v>18.3</v>
      </c>
      <c r="P69" s="85">
        <f t="shared" si="8"/>
        <v>88.8</v>
      </c>
    </row>
    <row r="70" spans="1:16" x14ac:dyDescent="0.25">
      <c r="A70" s="21" t="s">
        <v>5</v>
      </c>
      <c r="B70" s="21"/>
      <c r="C70" s="22">
        <f>SUM(C64:C69)</f>
        <v>36.200000000000003</v>
      </c>
      <c r="D70" s="22">
        <f>SUM(D64:D69)</f>
        <v>15.1</v>
      </c>
      <c r="E70" s="22">
        <f>SUM(E64:E69)</f>
        <v>66.7</v>
      </c>
      <c r="F70" s="22">
        <f>SUM(F64:F69)</f>
        <v>564.1</v>
      </c>
      <c r="G70" s="21"/>
      <c r="H70" s="22">
        <f>SUM(H64:H69)</f>
        <v>43.599999999999994</v>
      </c>
      <c r="I70" s="22">
        <f>SUM(I64:I69)</f>
        <v>16.799999999999997</v>
      </c>
      <c r="J70" s="22">
        <f>SUM(J64:J69)</f>
        <v>84.3</v>
      </c>
      <c r="K70" s="22">
        <f>SUM(K64:K69)</f>
        <v>715.3</v>
      </c>
      <c r="L70" s="21"/>
      <c r="M70" s="22">
        <f>SUM(M64:M69)</f>
        <v>50</v>
      </c>
      <c r="N70" s="22">
        <f>SUM(N64:N69)</f>
        <v>18.5</v>
      </c>
      <c r="O70" s="22">
        <f>SUM(O64:O69)</f>
        <v>93.3</v>
      </c>
      <c r="P70" s="22">
        <f>SUM(P64:P69)</f>
        <v>825.6</v>
      </c>
    </row>
    <row r="71" spans="1:16" x14ac:dyDescent="0.25">
      <c r="A71" s="23" t="s">
        <v>24</v>
      </c>
      <c r="B71" s="23"/>
      <c r="C71" s="86">
        <f>C70*4/F70</f>
        <v>0.25669207587307213</v>
      </c>
      <c r="D71" s="86">
        <f>D70*9/F70</f>
        <v>0.24091473143059741</v>
      </c>
      <c r="E71" s="86">
        <f>E70*4/F70</f>
        <v>0.47296578620811913</v>
      </c>
      <c r="F71" s="86">
        <f>F70/2100</f>
        <v>0.26861904761904765</v>
      </c>
      <c r="G71" s="23"/>
      <c r="H71" s="86">
        <f>H70*4/K70</f>
        <v>0.2438137844261149</v>
      </c>
      <c r="I71" s="86">
        <f>I70*9/K70</f>
        <v>0.21137984062631063</v>
      </c>
      <c r="J71" s="86">
        <f>J70*4/K70</f>
        <v>0.47141059695232773</v>
      </c>
      <c r="K71" s="86">
        <f>K70/2450</f>
        <v>0.29195918367346935</v>
      </c>
      <c r="L71" s="23"/>
      <c r="M71" s="86">
        <f>M70*4/P70</f>
        <v>0.24224806201550386</v>
      </c>
      <c r="N71" s="86">
        <f>N70*9/P70</f>
        <v>0.20167151162790697</v>
      </c>
      <c r="O71" s="86">
        <f>O70*4/P70</f>
        <v>0.4520348837209302</v>
      </c>
      <c r="P71" s="86">
        <f>P70/2700</f>
        <v>0.30577777777777776</v>
      </c>
    </row>
    <row r="72" spans="1:16" x14ac:dyDescent="0.25">
      <c r="A72" s="34"/>
      <c r="B72" s="35"/>
      <c r="C72" s="36"/>
      <c r="D72" s="36"/>
      <c r="E72" s="36"/>
      <c r="F72" s="36"/>
      <c r="G72" s="35"/>
      <c r="H72" s="36"/>
      <c r="I72" s="36"/>
      <c r="J72" s="36"/>
      <c r="K72" s="36"/>
      <c r="L72" s="35"/>
      <c r="M72" s="36"/>
      <c r="N72" s="36"/>
      <c r="O72" s="36"/>
      <c r="P72" s="1"/>
    </row>
    <row r="73" spans="1:16" ht="25.5" x14ac:dyDescent="0.25">
      <c r="A73" s="178" t="s">
        <v>26</v>
      </c>
      <c r="B73" s="2" t="s">
        <v>32</v>
      </c>
      <c r="C73" s="2" t="s">
        <v>33</v>
      </c>
      <c r="D73" s="2" t="s">
        <v>34</v>
      </c>
      <c r="E73" s="2" t="s">
        <v>35</v>
      </c>
      <c r="F73" s="2" t="s">
        <v>36</v>
      </c>
      <c r="G73" s="2" t="s">
        <v>37</v>
      </c>
      <c r="H73" s="2" t="s">
        <v>38</v>
      </c>
      <c r="I73" s="2" t="s">
        <v>39</v>
      </c>
      <c r="J73" s="2" t="s">
        <v>40</v>
      </c>
      <c r="K73" s="2" t="s">
        <v>41</v>
      </c>
      <c r="L73" s="2" t="s">
        <v>42</v>
      </c>
      <c r="M73" s="36"/>
      <c r="N73" s="36"/>
      <c r="O73" s="36"/>
      <c r="P73" s="1"/>
    </row>
    <row r="74" spans="1:16" x14ac:dyDescent="0.25">
      <c r="A74" s="13" t="s">
        <v>27</v>
      </c>
      <c r="B74" s="20">
        <v>503.90000000000003</v>
      </c>
      <c r="C74" s="20">
        <v>0.65</v>
      </c>
      <c r="D74" s="20">
        <v>1.71</v>
      </c>
      <c r="E74" s="20">
        <v>81.240000000000009</v>
      </c>
      <c r="F74" s="20">
        <v>0.66</v>
      </c>
      <c r="G74" s="20">
        <v>0.37</v>
      </c>
      <c r="H74" s="20">
        <v>16.509999999999998</v>
      </c>
      <c r="I74" s="20">
        <v>0.56999999999999995</v>
      </c>
      <c r="J74" s="20">
        <v>132.6</v>
      </c>
      <c r="K74" s="20">
        <v>0.61</v>
      </c>
      <c r="L74" s="20">
        <v>25.11</v>
      </c>
      <c r="M74" s="36"/>
      <c r="N74" s="36"/>
      <c r="O74" s="36"/>
      <c r="P74" s="1"/>
    </row>
    <row r="75" spans="1:16" ht="14.65" customHeight="1" x14ac:dyDescent="0.25">
      <c r="A75" s="13" t="s">
        <v>25</v>
      </c>
      <c r="B75" s="20">
        <v>514.83000000000004</v>
      </c>
      <c r="C75" s="20">
        <v>0.67</v>
      </c>
      <c r="D75" s="20">
        <v>1.87</v>
      </c>
      <c r="E75" s="20">
        <v>89.62</v>
      </c>
      <c r="F75" s="20">
        <v>0.78000000000000014</v>
      </c>
      <c r="G75" s="20">
        <v>0.42000000000000004</v>
      </c>
      <c r="H75" s="20">
        <v>19.489999999999998</v>
      </c>
      <c r="I75" s="20">
        <v>0.65</v>
      </c>
      <c r="J75" s="20">
        <v>154.19999999999996</v>
      </c>
      <c r="K75" s="20">
        <v>0.66</v>
      </c>
      <c r="L75" s="20">
        <v>25.29</v>
      </c>
      <c r="M75" s="36"/>
      <c r="N75" s="36"/>
      <c r="O75" s="36"/>
      <c r="P75" s="1"/>
    </row>
    <row r="76" spans="1:16" x14ac:dyDescent="0.25">
      <c r="A76" s="13" t="s">
        <v>28</v>
      </c>
      <c r="B76" s="20">
        <v>526.41999999999996</v>
      </c>
      <c r="C76" s="20">
        <v>0.68</v>
      </c>
      <c r="D76" s="20">
        <v>1.98</v>
      </c>
      <c r="E76" s="20">
        <v>101.88999999999999</v>
      </c>
      <c r="F76" s="20">
        <v>0.92</v>
      </c>
      <c r="G76" s="20">
        <v>0.48000000000000004</v>
      </c>
      <c r="H76" s="20">
        <v>22.51</v>
      </c>
      <c r="I76" s="20">
        <v>0.74</v>
      </c>
      <c r="J76" s="20">
        <v>179.18999999999997</v>
      </c>
      <c r="K76" s="20">
        <v>0.71000000000000008</v>
      </c>
      <c r="L76" s="20">
        <v>25.54</v>
      </c>
      <c r="M76" s="36"/>
      <c r="N76" s="36"/>
      <c r="O76" s="36"/>
      <c r="P76" s="1"/>
    </row>
    <row r="77" spans="1:16" ht="25.5" x14ac:dyDescent="0.25">
      <c r="A77" s="178" t="s">
        <v>29</v>
      </c>
      <c r="B77" s="3" t="s">
        <v>44</v>
      </c>
      <c r="C77" s="3" t="s">
        <v>45</v>
      </c>
      <c r="D77" s="3" t="s">
        <v>46</v>
      </c>
      <c r="E77" s="3" t="s">
        <v>47</v>
      </c>
      <c r="F77" s="3" t="s">
        <v>48</v>
      </c>
      <c r="G77" s="3" t="s">
        <v>49</v>
      </c>
      <c r="H77" s="36"/>
      <c r="I77" s="306" t="s">
        <v>43</v>
      </c>
      <c r="J77" s="306"/>
      <c r="K77" s="36"/>
      <c r="L77" s="38"/>
      <c r="M77" s="36"/>
      <c r="N77" s="36"/>
      <c r="O77" s="36"/>
      <c r="P77" s="1"/>
    </row>
    <row r="78" spans="1:16" x14ac:dyDescent="0.25">
      <c r="A78" s="13" t="s">
        <v>27</v>
      </c>
      <c r="B78" s="20">
        <v>1093.21</v>
      </c>
      <c r="C78" s="20">
        <v>92.70999999999998</v>
      </c>
      <c r="D78" s="20">
        <v>115.51</v>
      </c>
      <c r="E78" s="20">
        <v>459.68</v>
      </c>
      <c r="F78" s="20">
        <v>4.91</v>
      </c>
      <c r="G78" s="20">
        <v>0.3</v>
      </c>
      <c r="H78" s="39"/>
      <c r="I78" s="305">
        <v>14.52</v>
      </c>
      <c r="J78" s="305"/>
      <c r="K78" s="36"/>
      <c r="L78" s="38"/>
      <c r="M78" s="36"/>
      <c r="N78" s="36"/>
      <c r="O78" s="36"/>
      <c r="P78" s="1"/>
    </row>
    <row r="79" spans="1:16" x14ac:dyDescent="0.25">
      <c r="A79" s="13" t="s">
        <v>25</v>
      </c>
      <c r="B79" s="20">
        <v>1267.8799999999999</v>
      </c>
      <c r="C79" s="20">
        <v>106.44999999999997</v>
      </c>
      <c r="D79" s="20">
        <v>137.25999999999996</v>
      </c>
      <c r="E79" s="20">
        <v>544.76</v>
      </c>
      <c r="F79" s="20">
        <v>5.81</v>
      </c>
      <c r="G79" s="20">
        <v>0.43</v>
      </c>
      <c r="H79" s="39"/>
      <c r="I79" s="305">
        <v>17.48</v>
      </c>
      <c r="J79" s="305"/>
      <c r="K79" s="36"/>
      <c r="L79" s="38"/>
      <c r="M79" s="36"/>
      <c r="N79" s="36"/>
      <c r="O79" s="36"/>
      <c r="P79" s="1"/>
    </row>
    <row r="80" spans="1:16" x14ac:dyDescent="0.25">
      <c r="A80" s="13" t="s">
        <v>28</v>
      </c>
      <c r="B80" s="20">
        <v>1458.84</v>
      </c>
      <c r="C80" s="20">
        <v>118.05999999999999</v>
      </c>
      <c r="D80" s="20">
        <v>159.63999999999996</v>
      </c>
      <c r="E80" s="20">
        <v>626.74</v>
      </c>
      <c r="F80" s="20">
        <v>6.76</v>
      </c>
      <c r="G80" s="20">
        <v>0.74</v>
      </c>
      <c r="H80" s="39"/>
      <c r="I80" s="305">
        <v>20.29</v>
      </c>
      <c r="J80" s="305"/>
      <c r="K80" s="36"/>
      <c r="L80" s="38"/>
      <c r="M80" s="36"/>
      <c r="N80" s="36"/>
      <c r="O80" s="36"/>
      <c r="P80" s="1"/>
    </row>
    <row r="81" spans="1:16" x14ac:dyDescent="0.25">
      <c r="A81" s="197"/>
      <c r="B81" s="173"/>
      <c r="C81" s="173"/>
      <c r="D81" s="173"/>
      <c r="E81" s="173"/>
      <c r="F81" s="173"/>
      <c r="G81" s="173"/>
      <c r="H81" s="39"/>
      <c r="I81" s="173"/>
      <c r="J81" s="173"/>
      <c r="K81" s="36"/>
      <c r="L81" s="38"/>
      <c r="M81" s="36"/>
      <c r="N81" s="36"/>
      <c r="O81" s="36"/>
      <c r="P81" s="1"/>
    </row>
    <row r="82" spans="1:16" x14ac:dyDescent="0.25">
      <c r="A82" s="197"/>
      <c r="B82" s="173"/>
      <c r="C82" s="173"/>
      <c r="D82" s="173"/>
      <c r="E82" s="173"/>
      <c r="F82" s="173"/>
      <c r="G82" s="173"/>
      <c r="H82" s="39"/>
      <c r="I82" s="173"/>
      <c r="J82" s="173"/>
      <c r="K82" s="36"/>
      <c r="L82" s="38"/>
      <c r="M82" s="36"/>
      <c r="N82" s="36"/>
      <c r="O82" s="36"/>
      <c r="P82" s="1"/>
    </row>
    <row r="83" spans="1:16" x14ac:dyDescent="0.25">
      <c r="A83" s="197"/>
      <c r="B83" s="173"/>
      <c r="C83" s="173"/>
      <c r="D83" s="173"/>
      <c r="E83" s="173"/>
      <c r="F83" s="173"/>
      <c r="G83" s="173"/>
      <c r="H83" s="39"/>
      <c r="I83" s="173"/>
      <c r="J83" s="173"/>
      <c r="K83" s="36"/>
      <c r="L83" s="38"/>
      <c r="M83" s="36"/>
      <c r="N83" s="36"/>
      <c r="O83" s="36"/>
      <c r="P83" s="1"/>
    </row>
    <row r="84" spans="1:16" x14ac:dyDescent="0.25">
      <c r="A84" s="197"/>
      <c r="B84" s="173"/>
      <c r="C84" s="173"/>
      <c r="D84" s="173"/>
      <c r="E84" s="173"/>
      <c r="F84" s="173"/>
      <c r="G84" s="173"/>
      <c r="H84" s="39"/>
      <c r="I84" s="173"/>
      <c r="J84" s="173"/>
      <c r="K84" s="36"/>
      <c r="L84" s="38"/>
      <c r="M84" s="36"/>
      <c r="N84" s="36"/>
      <c r="O84" s="36"/>
      <c r="P84" s="1"/>
    </row>
    <row r="85" spans="1:16" x14ac:dyDescent="0.25">
      <c r="A85" s="197"/>
      <c r="B85" s="173"/>
      <c r="C85" s="173"/>
      <c r="D85" s="173"/>
      <c r="E85" s="173"/>
      <c r="F85" s="173"/>
      <c r="G85" s="173"/>
      <c r="H85" s="39"/>
      <c r="I85" s="173"/>
      <c r="J85" s="173"/>
      <c r="K85" s="36"/>
      <c r="L85" s="38"/>
      <c r="M85" s="36"/>
      <c r="N85" s="36"/>
      <c r="O85" s="36"/>
      <c r="P85" s="1"/>
    </row>
    <row r="86" spans="1:16" x14ac:dyDescent="0.25">
      <c r="A86" s="197"/>
      <c r="B86" s="173"/>
      <c r="C86" s="173"/>
      <c r="D86" s="173"/>
      <c r="E86" s="173"/>
      <c r="F86" s="173"/>
      <c r="G86" s="173"/>
      <c r="H86" s="39"/>
      <c r="I86" s="173"/>
      <c r="J86" s="173"/>
      <c r="K86" s="36"/>
      <c r="L86" s="38"/>
      <c r="M86" s="36"/>
      <c r="N86" s="36"/>
      <c r="O86" s="36"/>
      <c r="P86" s="1"/>
    </row>
    <row r="87" spans="1:16" x14ac:dyDescent="0.25">
      <c r="A87" s="197"/>
      <c r="B87" s="173"/>
      <c r="C87" s="173"/>
      <c r="D87" s="173"/>
      <c r="E87" s="173"/>
      <c r="F87" s="173"/>
      <c r="G87" s="173"/>
      <c r="H87" s="39"/>
      <c r="I87" s="173"/>
      <c r="J87" s="173"/>
      <c r="K87" s="36"/>
      <c r="L87" s="38"/>
      <c r="M87" s="36"/>
      <c r="N87" s="36"/>
      <c r="O87" s="36"/>
      <c r="P87" s="1"/>
    </row>
    <row r="88" spans="1:16" x14ac:dyDescent="0.25">
      <c r="A88" s="197"/>
      <c r="B88" s="173"/>
      <c r="C88" s="173"/>
      <c r="D88" s="173"/>
      <c r="E88" s="173"/>
      <c r="F88" s="173"/>
      <c r="G88" s="173"/>
      <c r="H88" s="39"/>
      <c r="I88" s="173"/>
      <c r="J88" s="173"/>
      <c r="K88" s="36"/>
      <c r="L88" s="38"/>
      <c r="M88" s="36"/>
      <c r="N88" s="36"/>
      <c r="O88" s="36"/>
      <c r="P88" s="1"/>
    </row>
    <row r="89" spans="1:16" x14ac:dyDescent="0.25">
      <c r="A89" s="197"/>
      <c r="B89" s="173"/>
      <c r="C89" s="173"/>
      <c r="D89" s="173"/>
      <c r="E89" s="173"/>
      <c r="F89" s="173"/>
      <c r="G89" s="173"/>
      <c r="H89" s="39"/>
      <c r="I89" s="173"/>
      <c r="J89" s="173"/>
      <c r="K89" s="36"/>
      <c r="L89" s="38"/>
      <c r="M89" s="36"/>
      <c r="N89" s="36"/>
      <c r="O89" s="36"/>
      <c r="P89" s="1"/>
    </row>
    <row r="90" spans="1:16" x14ac:dyDescent="0.25">
      <c r="A90" s="197"/>
      <c r="B90" s="173"/>
      <c r="C90" s="173"/>
      <c r="D90" s="173"/>
      <c r="E90" s="173"/>
      <c r="F90" s="173"/>
      <c r="G90" s="173"/>
      <c r="H90" s="39"/>
      <c r="I90" s="173"/>
      <c r="J90" s="173"/>
      <c r="K90" s="36"/>
      <c r="L90" s="38"/>
      <c r="M90" s="36"/>
      <c r="N90" s="36"/>
      <c r="O90" s="36"/>
      <c r="P90" s="1"/>
    </row>
    <row r="91" spans="1:16" x14ac:dyDescent="0.25">
      <c r="A91" s="200" t="s">
        <v>73</v>
      </c>
      <c r="B91" s="35"/>
      <c r="C91" s="36"/>
      <c r="D91" s="36"/>
      <c r="E91" s="36"/>
      <c r="F91" s="36"/>
      <c r="G91" s="35"/>
      <c r="H91" s="36"/>
      <c r="I91" s="36"/>
      <c r="J91" s="36"/>
      <c r="K91" s="36"/>
      <c r="L91" s="35"/>
      <c r="M91" s="36"/>
      <c r="N91" s="36"/>
      <c r="O91" s="36"/>
      <c r="P91" s="1"/>
    </row>
    <row r="92" spans="1:16" x14ac:dyDescent="0.25">
      <c r="A92" s="202" t="s">
        <v>8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10"/>
    </row>
    <row r="93" spans="1:16" x14ac:dyDescent="0.25">
      <c r="A93" s="83">
        <v>1</v>
      </c>
      <c r="B93" s="27">
        <v>2</v>
      </c>
      <c r="C93" s="27">
        <v>3</v>
      </c>
      <c r="D93" s="27">
        <v>4</v>
      </c>
      <c r="E93" s="27">
        <v>5</v>
      </c>
      <c r="F93" s="27">
        <v>6</v>
      </c>
      <c r="G93" s="27">
        <v>7</v>
      </c>
      <c r="H93" s="27">
        <v>8</v>
      </c>
      <c r="I93" s="27">
        <v>9</v>
      </c>
      <c r="J93" s="27">
        <v>10</v>
      </c>
      <c r="K93" s="27">
        <v>11</v>
      </c>
      <c r="L93" s="27">
        <v>12</v>
      </c>
      <c r="M93" s="27">
        <v>13</v>
      </c>
      <c r="N93" s="27">
        <v>14</v>
      </c>
      <c r="O93" s="27">
        <v>15</v>
      </c>
      <c r="P93" s="27">
        <v>16</v>
      </c>
    </row>
    <row r="94" spans="1:16" ht="16.5" customHeight="1" x14ac:dyDescent="0.25">
      <c r="A94" s="112" t="s">
        <v>86</v>
      </c>
      <c r="B94" s="101">
        <v>70</v>
      </c>
      <c r="C94" s="102">
        <v>11.4</v>
      </c>
      <c r="D94" s="102">
        <v>1.3</v>
      </c>
      <c r="E94" s="102">
        <v>9.8000000000000007</v>
      </c>
      <c r="F94" s="102">
        <v>201.3</v>
      </c>
      <c r="G94" s="101">
        <v>90</v>
      </c>
      <c r="H94" s="102">
        <v>15.5</v>
      </c>
      <c r="I94" s="102">
        <v>1.3</v>
      </c>
      <c r="J94" s="102">
        <v>11.5</v>
      </c>
      <c r="K94" s="102">
        <v>235.2</v>
      </c>
      <c r="L94" s="101">
        <v>100</v>
      </c>
      <c r="M94" s="102">
        <v>17.100000000000001</v>
      </c>
      <c r="N94" s="102">
        <v>2</v>
      </c>
      <c r="O94" s="102">
        <v>15.1</v>
      </c>
      <c r="P94" s="102">
        <v>273.39999999999998</v>
      </c>
    </row>
    <row r="95" spans="1:16" ht="15" customHeight="1" x14ac:dyDescent="0.25">
      <c r="A95" s="91" t="s">
        <v>87</v>
      </c>
      <c r="B95" s="113">
        <v>20</v>
      </c>
      <c r="C95" s="93">
        <v>0.8</v>
      </c>
      <c r="D95" s="93">
        <v>1.9</v>
      </c>
      <c r="E95" s="93">
        <v>2.4</v>
      </c>
      <c r="F95" s="106">
        <f t="shared" ref="F95:F100" si="9">C95*4+D95*9+E95*4</f>
        <v>29.9</v>
      </c>
      <c r="G95" s="113">
        <v>20</v>
      </c>
      <c r="H95" s="93">
        <v>0.8</v>
      </c>
      <c r="I95" s="93">
        <v>1.9</v>
      </c>
      <c r="J95" s="93">
        <v>2.4</v>
      </c>
      <c r="K95" s="106">
        <f t="shared" ref="K95:K100" si="10">H95*4+I95*9+J95*4</f>
        <v>29.9</v>
      </c>
      <c r="L95" s="113">
        <v>20</v>
      </c>
      <c r="M95" s="93">
        <v>0.8</v>
      </c>
      <c r="N95" s="93">
        <v>1.9</v>
      </c>
      <c r="O95" s="93">
        <v>2.4</v>
      </c>
      <c r="P95" s="106">
        <f t="shared" ref="P95:P100" si="11">M95*4+N95*9+O95*4</f>
        <v>29.9</v>
      </c>
    </row>
    <row r="96" spans="1:16" ht="15" customHeight="1" x14ac:dyDescent="0.25">
      <c r="A96" s="91" t="s">
        <v>67</v>
      </c>
      <c r="B96" s="113">
        <v>130</v>
      </c>
      <c r="C96" s="93">
        <v>2.4</v>
      </c>
      <c r="D96" s="93">
        <v>4.7</v>
      </c>
      <c r="E96" s="93">
        <v>12.6</v>
      </c>
      <c r="F96" s="106">
        <f t="shared" si="9"/>
        <v>102.30000000000001</v>
      </c>
      <c r="G96" s="113">
        <v>150</v>
      </c>
      <c r="H96" s="93">
        <v>2.7</v>
      </c>
      <c r="I96" s="93">
        <v>7.3</v>
      </c>
      <c r="J96" s="93">
        <v>14.5</v>
      </c>
      <c r="K96" s="106">
        <f t="shared" si="10"/>
        <v>134.5</v>
      </c>
      <c r="L96" s="113">
        <v>180</v>
      </c>
      <c r="M96" s="93">
        <v>3.1</v>
      </c>
      <c r="N96" s="93">
        <v>6.5</v>
      </c>
      <c r="O96" s="93">
        <v>16.7</v>
      </c>
      <c r="P96" s="106">
        <f t="shared" si="11"/>
        <v>137.69999999999999</v>
      </c>
    </row>
    <row r="97" spans="1:16" ht="25.5" customHeight="1" x14ac:dyDescent="0.25">
      <c r="A97" s="112" t="s">
        <v>186</v>
      </c>
      <c r="B97" s="114">
        <v>30</v>
      </c>
      <c r="C97" s="115">
        <v>1.56</v>
      </c>
      <c r="D97" s="115">
        <v>0.12</v>
      </c>
      <c r="E97" s="116">
        <v>4.08</v>
      </c>
      <c r="F97" s="116">
        <v>23.1</v>
      </c>
      <c r="G97" s="114">
        <v>30</v>
      </c>
      <c r="H97" s="115">
        <v>1.56</v>
      </c>
      <c r="I97" s="115">
        <v>0.12</v>
      </c>
      <c r="J97" s="116">
        <v>4.08</v>
      </c>
      <c r="K97" s="116">
        <v>23.1</v>
      </c>
      <c r="L97" s="114">
        <v>30</v>
      </c>
      <c r="M97" s="115">
        <v>1.56</v>
      </c>
      <c r="N97" s="115">
        <v>0.12</v>
      </c>
      <c r="O97" s="116">
        <v>4.08</v>
      </c>
      <c r="P97" s="116">
        <v>23.1</v>
      </c>
    </row>
    <row r="98" spans="1:16" ht="15" customHeight="1" x14ac:dyDescent="0.25">
      <c r="A98" s="117" t="s">
        <v>72</v>
      </c>
      <c r="B98" s="118">
        <v>200</v>
      </c>
      <c r="C98" s="119">
        <v>1.2</v>
      </c>
      <c r="D98" s="119">
        <v>0.2</v>
      </c>
      <c r="E98" s="119">
        <v>8.1999999999999993</v>
      </c>
      <c r="F98" s="119">
        <v>42.8</v>
      </c>
      <c r="G98" s="120">
        <v>200</v>
      </c>
      <c r="H98" s="119">
        <v>1.2</v>
      </c>
      <c r="I98" s="119">
        <v>0.2</v>
      </c>
      <c r="J98" s="119">
        <v>8.1999999999999993</v>
      </c>
      <c r="K98" s="119">
        <v>42.8</v>
      </c>
      <c r="L98" s="120">
        <v>200</v>
      </c>
      <c r="M98" s="119">
        <v>1.2</v>
      </c>
      <c r="N98" s="119">
        <v>0.2</v>
      </c>
      <c r="O98" s="119">
        <v>8.1999999999999993</v>
      </c>
      <c r="P98" s="119">
        <v>62.8</v>
      </c>
    </row>
    <row r="99" spans="1:16" ht="25.5" x14ac:dyDescent="0.25">
      <c r="A99" s="91" t="s">
        <v>81</v>
      </c>
      <c r="B99" s="113">
        <v>30</v>
      </c>
      <c r="C99" s="93">
        <v>2.2000000000000002</v>
      </c>
      <c r="D99" s="93">
        <v>0.3</v>
      </c>
      <c r="E99" s="93">
        <v>13.8</v>
      </c>
      <c r="F99" s="106">
        <f t="shared" si="9"/>
        <v>66.7</v>
      </c>
      <c r="G99" s="113">
        <v>50</v>
      </c>
      <c r="H99" s="93">
        <v>3</v>
      </c>
      <c r="I99" s="93">
        <v>0.4</v>
      </c>
      <c r="J99" s="93">
        <v>18.3</v>
      </c>
      <c r="K99" s="106">
        <f t="shared" si="10"/>
        <v>88.8</v>
      </c>
      <c r="L99" s="113">
        <v>50</v>
      </c>
      <c r="M99" s="93">
        <v>3</v>
      </c>
      <c r="N99" s="93">
        <v>0.4</v>
      </c>
      <c r="O99" s="93">
        <v>18.3</v>
      </c>
      <c r="P99" s="106">
        <f t="shared" si="11"/>
        <v>88.8</v>
      </c>
    </row>
    <row r="100" spans="1:16" x14ac:dyDescent="0.25">
      <c r="A100" s="21" t="s">
        <v>193</v>
      </c>
      <c r="B100" s="2">
        <v>120</v>
      </c>
      <c r="C100" s="20">
        <v>0.3</v>
      </c>
      <c r="D100" s="20">
        <v>0.1</v>
      </c>
      <c r="E100" s="20">
        <v>13.2</v>
      </c>
      <c r="F100" s="85">
        <f t="shared" si="9"/>
        <v>54.9</v>
      </c>
      <c r="G100" s="2">
        <v>120</v>
      </c>
      <c r="H100" s="20">
        <v>0.3</v>
      </c>
      <c r="I100" s="20">
        <v>0.1</v>
      </c>
      <c r="J100" s="20">
        <v>13.2</v>
      </c>
      <c r="K100" s="85">
        <f t="shared" si="10"/>
        <v>54.9</v>
      </c>
      <c r="L100" s="2">
        <v>120</v>
      </c>
      <c r="M100" s="20">
        <v>0.3</v>
      </c>
      <c r="N100" s="20">
        <v>0.1</v>
      </c>
      <c r="O100" s="20">
        <v>13.2</v>
      </c>
      <c r="P100" s="85">
        <f t="shared" si="11"/>
        <v>54.9</v>
      </c>
    </row>
    <row r="101" spans="1:16" x14ac:dyDescent="0.25">
      <c r="A101" s="21" t="s">
        <v>5</v>
      </c>
      <c r="B101" s="21"/>
      <c r="C101" s="22">
        <f>SUM(C94:C100)</f>
        <v>19.86</v>
      </c>
      <c r="D101" s="22">
        <f t="shared" ref="D101:F101" si="12">SUM(D94:D100)</f>
        <v>8.6199999999999992</v>
      </c>
      <c r="E101" s="22">
        <f t="shared" si="12"/>
        <v>64.08</v>
      </c>
      <c r="F101" s="22">
        <f t="shared" si="12"/>
        <v>521</v>
      </c>
      <c r="G101" s="21"/>
      <c r="H101" s="22">
        <f>SUM(H94:H100)</f>
        <v>25.06</v>
      </c>
      <c r="I101" s="22">
        <f t="shared" ref="I101:K101" si="13">SUM(I94:I100)</f>
        <v>11.319999999999999</v>
      </c>
      <c r="J101" s="22">
        <f t="shared" si="13"/>
        <v>72.179999999999993</v>
      </c>
      <c r="K101" s="22">
        <f t="shared" si="13"/>
        <v>609.19999999999993</v>
      </c>
      <c r="L101" s="21"/>
      <c r="M101" s="22">
        <f>SUM(M94:M100)</f>
        <v>27.060000000000002</v>
      </c>
      <c r="N101" s="22">
        <f t="shared" ref="N101:P101" si="14">SUM(N94:N100)</f>
        <v>11.219999999999999</v>
      </c>
      <c r="O101" s="22">
        <f t="shared" si="14"/>
        <v>77.98</v>
      </c>
      <c r="P101" s="22">
        <f t="shared" si="14"/>
        <v>670.59999999999991</v>
      </c>
    </row>
    <row r="102" spans="1:16" x14ac:dyDescent="0.25">
      <c r="A102" s="23" t="s">
        <v>24</v>
      </c>
      <c r="B102" s="23"/>
      <c r="C102" s="86">
        <f>C101*4/F101</f>
        <v>0.15247600767754318</v>
      </c>
      <c r="D102" s="86">
        <f>D101*9/F101</f>
        <v>0.1489059500959693</v>
      </c>
      <c r="E102" s="86">
        <f>E101*4/F101</f>
        <v>0.49197696737044144</v>
      </c>
      <c r="F102" s="143">
        <f>F101/2100</f>
        <v>0.24809523809523809</v>
      </c>
      <c r="G102" s="33"/>
      <c r="H102" s="86">
        <f>H101*4/K101</f>
        <v>0.16454366382140515</v>
      </c>
      <c r="I102" s="86">
        <f>I101*9/K101</f>
        <v>0.16723571897570583</v>
      </c>
      <c r="J102" s="86">
        <f>J101*4/K101</f>
        <v>0.47393302692055156</v>
      </c>
      <c r="K102" s="143">
        <f>K101/2450</f>
        <v>0.24865306122448977</v>
      </c>
      <c r="L102" s="33"/>
      <c r="M102" s="86">
        <f>M101*4/P101</f>
        <v>0.16140769460184912</v>
      </c>
      <c r="N102" s="86">
        <f>N101*9/P101</f>
        <v>0.15058156874440801</v>
      </c>
      <c r="O102" s="86">
        <f>O101*4/P101</f>
        <v>0.46513569937369531</v>
      </c>
      <c r="P102" s="143">
        <f>P101/2700</f>
        <v>0.24837037037037032</v>
      </c>
    </row>
    <row r="103" spans="1:16" x14ac:dyDescent="0.25">
      <c r="A103" s="34"/>
      <c r="B103" s="34"/>
      <c r="C103" s="36"/>
      <c r="D103" s="36"/>
      <c r="E103" s="36"/>
      <c r="F103" s="36"/>
      <c r="G103" s="35"/>
      <c r="H103" s="36"/>
      <c r="I103" s="36"/>
      <c r="J103" s="36"/>
      <c r="K103" s="36"/>
      <c r="L103" s="35"/>
      <c r="M103" s="36"/>
      <c r="N103" s="36"/>
      <c r="O103" s="36"/>
      <c r="P103" s="1"/>
    </row>
    <row r="104" spans="1:16" ht="25.5" x14ac:dyDescent="0.25">
      <c r="A104" s="178" t="s">
        <v>26</v>
      </c>
      <c r="B104" s="2" t="s">
        <v>32</v>
      </c>
      <c r="C104" s="2" t="s">
        <v>33</v>
      </c>
      <c r="D104" s="2" t="s">
        <v>34</v>
      </c>
      <c r="E104" s="2" t="s">
        <v>35</v>
      </c>
      <c r="F104" s="2" t="s">
        <v>36</v>
      </c>
      <c r="G104" s="2" t="s">
        <v>37</v>
      </c>
      <c r="H104" s="2" t="s">
        <v>38</v>
      </c>
      <c r="I104" s="2" t="s">
        <v>39</v>
      </c>
      <c r="J104" s="2" t="s">
        <v>40</v>
      </c>
      <c r="K104" s="2" t="s">
        <v>41</v>
      </c>
      <c r="L104" s="2" t="s">
        <v>42</v>
      </c>
      <c r="M104" s="36"/>
      <c r="N104" s="36"/>
      <c r="O104" s="36"/>
      <c r="P104" s="1"/>
    </row>
    <row r="105" spans="1:16" x14ac:dyDescent="0.25">
      <c r="A105" s="13" t="s">
        <v>27</v>
      </c>
      <c r="B105" s="20">
        <v>960.86000000000013</v>
      </c>
      <c r="C105" s="20">
        <v>0.31</v>
      </c>
      <c r="D105" s="20">
        <v>5.410000000000001</v>
      </c>
      <c r="E105" s="20">
        <v>59.690000000000005</v>
      </c>
      <c r="F105" s="20">
        <v>0.36000000000000004</v>
      </c>
      <c r="G105" s="20">
        <v>0.32000000000000006</v>
      </c>
      <c r="H105" s="20">
        <v>7.1700000000000008</v>
      </c>
      <c r="I105" s="20">
        <v>0.6</v>
      </c>
      <c r="J105" s="20">
        <v>59.11</v>
      </c>
      <c r="K105" s="20">
        <v>1.19</v>
      </c>
      <c r="L105" s="20">
        <v>52.060000000000009</v>
      </c>
      <c r="M105" s="36"/>
      <c r="N105" s="36"/>
      <c r="O105" s="36"/>
      <c r="P105" s="1"/>
    </row>
    <row r="106" spans="1:16" ht="14.65" customHeight="1" x14ac:dyDescent="0.25">
      <c r="A106" s="13" t="s">
        <v>25</v>
      </c>
      <c r="B106" s="20">
        <v>1372.1299999999997</v>
      </c>
      <c r="C106" s="20">
        <v>0.34</v>
      </c>
      <c r="D106" s="20">
        <v>8.74</v>
      </c>
      <c r="E106" s="20">
        <v>94.43</v>
      </c>
      <c r="F106" s="20">
        <v>0.45000000000000007</v>
      </c>
      <c r="G106" s="20">
        <v>0.39</v>
      </c>
      <c r="H106" s="20">
        <v>8.8399999999999981</v>
      </c>
      <c r="I106" s="20">
        <v>0.75</v>
      </c>
      <c r="J106" s="20">
        <v>77.949999999999989</v>
      </c>
      <c r="K106" s="20">
        <v>1.41</v>
      </c>
      <c r="L106" s="20">
        <v>66.89</v>
      </c>
      <c r="M106" s="36"/>
      <c r="N106" s="36"/>
      <c r="O106" s="36"/>
      <c r="P106" s="1"/>
    </row>
    <row r="107" spans="1:16" x14ac:dyDescent="0.25">
      <c r="A107" s="13" t="s">
        <v>28</v>
      </c>
      <c r="B107" s="20">
        <v>1533.5899999999997</v>
      </c>
      <c r="C107" s="20">
        <v>0.35000000000000003</v>
      </c>
      <c r="D107" s="20">
        <v>8.92</v>
      </c>
      <c r="E107" s="20">
        <v>99.8</v>
      </c>
      <c r="F107" s="20">
        <v>0.47000000000000008</v>
      </c>
      <c r="G107" s="20">
        <v>0.41</v>
      </c>
      <c r="H107" s="20">
        <v>9.2399999999999984</v>
      </c>
      <c r="I107" s="20">
        <v>0.78</v>
      </c>
      <c r="J107" s="20">
        <v>81.009999999999991</v>
      </c>
      <c r="K107" s="20">
        <v>1.49</v>
      </c>
      <c r="L107" s="20">
        <v>68.870000000000019</v>
      </c>
      <c r="M107" s="36"/>
      <c r="N107" s="36"/>
      <c r="O107" s="36"/>
      <c r="P107" s="1"/>
    </row>
    <row r="108" spans="1:16" ht="25.5" x14ac:dyDescent="0.25">
      <c r="A108" s="178" t="s">
        <v>29</v>
      </c>
      <c r="B108" s="3" t="s">
        <v>44</v>
      </c>
      <c r="C108" s="3" t="s">
        <v>45</v>
      </c>
      <c r="D108" s="3" t="s">
        <v>46</v>
      </c>
      <c r="E108" s="3" t="s">
        <v>47</v>
      </c>
      <c r="F108" s="3" t="s">
        <v>48</v>
      </c>
      <c r="G108" s="3" t="s">
        <v>49</v>
      </c>
      <c r="H108" s="36"/>
      <c r="I108" s="306" t="s">
        <v>43</v>
      </c>
      <c r="J108" s="306"/>
      <c r="K108" s="36"/>
      <c r="L108" s="38"/>
      <c r="M108" s="36"/>
      <c r="N108" s="36"/>
      <c r="O108" s="36"/>
      <c r="P108" s="1"/>
    </row>
    <row r="109" spans="1:16" x14ac:dyDescent="0.25">
      <c r="A109" s="13" t="s">
        <v>27</v>
      </c>
      <c r="B109" s="20">
        <v>1221.27</v>
      </c>
      <c r="C109" s="20">
        <v>149.04999999999998</v>
      </c>
      <c r="D109" s="20">
        <v>88.63000000000001</v>
      </c>
      <c r="E109" s="20">
        <v>291.85999999999996</v>
      </c>
      <c r="F109" s="20">
        <v>2.5499999999999998</v>
      </c>
      <c r="G109" s="20">
        <v>0.24</v>
      </c>
      <c r="H109" s="39"/>
      <c r="I109" s="305">
        <v>9.8800000000000008</v>
      </c>
      <c r="J109" s="305"/>
      <c r="K109" s="36"/>
      <c r="L109" s="38"/>
      <c r="M109" s="36"/>
      <c r="N109" s="36"/>
      <c r="O109" s="36"/>
      <c r="P109" s="1"/>
    </row>
    <row r="110" spans="1:16" x14ac:dyDescent="0.25">
      <c r="A110" s="13" t="s">
        <v>25</v>
      </c>
      <c r="B110" s="20">
        <v>1495.03</v>
      </c>
      <c r="C110" s="20">
        <v>180.65</v>
      </c>
      <c r="D110" s="20">
        <v>109.71</v>
      </c>
      <c r="E110" s="20">
        <v>365.68999999999994</v>
      </c>
      <c r="F110" s="20">
        <v>3.13</v>
      </c>
      <c r="G110" s="20">
        <v>0.36</v>
      </c>
      <c r="H110" s="39"/>
      <c r="I110" s="305">
        <v>12.8</v>
      </c>
      <c r="J110" s="305"/>
      <c r="K110" s="36"/>
      <c r="L110" s="38"/>
      <c r="M110" s="36"/>
      <c r="N110" s="36"/>
      <c r="O110" s="36"/>
      <c r="P110" s="1"/>
    </row>
    <row r="111" spans="1:16" x14ac:dyDescent="0.25">
      <c r="A111" s="13" t="s">
        <v>28</v>
      </c>
      <c r="B111" s="20">
        <v>1559.42</v>
      </c>
      <c r="C111" s="20">
        <v>186.95</v>
      </c>
      <c r="D111" s="20">
        <v>114.00999999999999</v>
      </c>
      <c r="E111" s="20">
        <v>380.74999999999994</v>
      </c>
      <c r="F111" s="20">
        <v>3.21</v>
      </c>
      <c r="G111" s="20">
        <v>0.36</v>
      </c>
      <c r="H111" s="39"/>
      <c r="I111" s="305">
        <v>12.97</v>
      </c>
      <c r="J111" s="305"/>
      <c r="K111" s="36"/>
      <c r="L111" s="38"/>
      <c r="M111" s="36"/>
      <c r="N111" s="36"/>
      <c r="O111" s="36"/>
      <c r="P111" s="1"/>
    </row>
    <row r="112" spans="1:16" x14ac:dyDescent="0.25">
      <c r="A112" s="28"/>
      <c r="B112" s="28"/>
      <c r="C112" s="36"/>
      <c r="D112" s="36"/>
      <c r="E112" s="36"/>
      <c r="F112" s="36"/>
      <c r="G112" s="35"/>
      <c r="H112" s="36"/>
      <c r="I112" s="36"/>
      <c r="J112" s="36"/>
      <c r="K112" s="36"/>
      <c r="L112" s="35"/>
      <c r="M112" s="36"/>
      <c r="N112" s="36"/>
      <c r="O112" s="36"/>
      <c r="P112" s="1"/>
    </row>
    <row r="113" spans="1:21" x14ac:dyDescent="0.25">
      <c r="A113" s="197"/>
      <c r="B113" s="173"/>
      <c r="C113" s="173"/>
      <c r="D113" s="173"/>
      <c r="E113" s="173"/>
      <c r="F113" s="173"/>
      <c r="G113" s="173"/>
      <c r="H113" s="39"/>
      <c r="I113" s="173"/>
      <c r="J113" s="173"/>
      <c r="K113" s="36"/>
      <c r="L113" s="38"/>
      <c r="M113" s="36"/>
      <c r="N113" s="36"/>
      <c r="O113" s="36"/>
      <c r="P113" s="1"/>
    </row>
    <row r="114" spans="1:21" x14ac:dyDescent="0.25">
      <c r="A114" s="197"/>
      <c r="B114" s="173"/>
      <c r="C114" s="173"/>
      <c r="D114" s="173"/>
      <c r="E114" s="173"/>
      <c r="F114" s="173"/>
      <c r="G114" s="173"/>
      <c r="H114" s="39"/>
      <c r="I114" s="173"/>
      <c r="J114" s="173"/>
      <c r="K114" s="36"/>
      <c r="L114" s="38"/>
      <c r="M114" s="36"/>
      <c r="N114" s="36"/>
      <c r="O114" s="36"/>
      <c r="P114" s="1"/>
    </row>
    <row r="115" spans="1:21" x14ac:dyDescent="0.25">
      <c r="A115" s="197"/>
      <c r="B115" s="173"/>
      <c r="C115" s="173"/>
      <c r="D115" s="173"/>
      <c r="E115" s="173"/>
      <c r="F115" s="173"/>
      <c r="G115" s="173"/>
      <c r="H115" s="39"/>
      <c r="I115" s="173"/>
      <c r="J115" s="173"/>
      <c r="K115" s="36"/>
      <c r="L115" s="38"/>
      <c r="M115" s="36"/>
      <c r="N115" s="36"/>
      <c r="O115" s="36"/>
      <c r="P115" s="1"/>
    </row>
    <row r="116" spans="1:21" x14ac:dyDescent="0.25">
      <c r="A116" s="28"/>
      <c r="B116" s="28"/>
      <c r="C116" s="36"/>
      <c r="D116" s="36"/>
      <c r="E116" s="36"/>
      <c r="F116" s="36"/>
      <c r="G116" s="35"/>
      <c r="H116" s="36"/>
      <c r="I116" s="36"/>
      <c r="J116" s="36"/>
      <c r="K116" s="36"/>
      <c r="L116" s="35"/>
      <c r="M116" s="36"/>
      <c r="N116" s="36"/>
      <c r="O116" s="36"/>
      <c r="P116" s="1"/>
      <c r="R116" s="345"/>
      <c r="S116" s="346"/>
      <c r="T116" s="346"/>
      <c r="U116" s="347"/>
    </row>
    <row r="117" spans="1:21" x14ac:dyDescent="0.25">
      <c r="A117" s="197"/>
      <c r="B117" s="173"/>
      <c r="C117" s="173"/>
      <c r="D117" s="173"/>
      <c r="E117" s="173"/>
      <c r="F117" s="173"/>
      <c r="G117" s="173"/>
      <c r="H117" s="39"/>
      <c r="I117" s="173"/>
      <c r="J117" s="173"/>
      <c r="K117" s="36"/>
      <c r="L117" s="38"/>
      <c r="M117" s="36"/>
      <c r="N117" s="36"/>
      <c r="O117" s="36"/>
      <c r="P117" s="1"/>
    </row>
    <row r="118" spans="1:21" ht="15" customHeight="1" x14ac:dyDescent="0.25">
      <c r="A118" s="197"/>
      <c r="B118" s="173"/>
      <c r="C118" s="173"/>
      <c r="D118" s="173"/>
      <c r="E118" s="173"/>
      <c r="F118" s="173"/>
      <c r="G118" s="173"/>
      <c r="H118" s="39"/>
      <c r="I118" s="173"/>
      <c r="J118" s="173"/>
      <c r="K118" s="36"/>
      <c r="L118" s="38"/>
      <c r="M118" s="36"/>
      <c r="N118" s="36"/>
      <c r="O118" s="36"/>
      <c r="P118" s="1"/>
    </row>
    <row r="119" spans="1:21" ht="15" customHeight="1" x14ac:dyDescent="0.25">
      <c r="A119" s="197"/>
      <c r="B119" s="173"/>
      <c r="C119" s="173"/>
      <c r="D119" s="173"/>
      <c r="E119" s="173"/>
      <c r="F119" s="173"/>
      <c r="G119" s="173"/>
      <c r="H119" s="39"/>
      <c r="I119" s="173"/>
      <c r="J119" s="173"/>
      <c r="K119" s="36"/>
      <c r="L119" s="38"/>
      <c r="M119" s="36"/>
      <c r="N119" s="36"/>
      <c r="O119" s="36"/>
      <c r="P119" s="1"/>
    </row>
    <row r="120" spans="1:21" ht="15" customHeight="1" x14ac:dyDescent="0.25">
      <c r="A120" s="197"/>
      <c r="B120" s="173"/>
      <c r="C120" s="173"/>
      <c r="D120" s="173"/>
      <c r="E120" s="173"/>
      <c r="F120" s="173"/>
      <c r="G120" s="173"/>
      <c r="H120" s="39"/>
      <c r="I120" s="173"/>
      <c r="J120" s="173"/>
      <c r="K120" s="36"/>
      <c r="L120" s="38"/>
      <c r="M120" s="36"/>
      <c r="N120" s="36"/>
      <c r="O120" s="36"/>
      <c r="P120" s="1"/>
    </row>
    <row r="121" spans="1:21" ht="15" customHeight="1" x14ac:dyDescent="0.25">
      <c r="A121" s="200" t="s">
        <v>73</v>
      </c>
      <c r="B121" s="173"/>
      <c r="C121" s="173"/>
      <c r="D121" s="173"/>
      <c r="E121" s="173"/>
      <c r="F121" s="173"/>
      <c r="G121" s="173"/>
      <c r="H121" s="39"/>
      <c r="I121" s="173"/>
      <c r="J121" s="173"/>
      <c r="K121" s="36"/>
      <c r="L121" s="38"/>
      <c r="M121" s="36"/>
      <c r="N121" s="36"/>
      <c r="O121" s="36"/>
      <c r="P121" s="1"/>
    </row>
    <row r="122" spans="1:21" x14ac:dyDescent="0.25">
      <c r="A122" s="202" t="s">
        <v>9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4"/>
    </row>
    <row r="123" spans="1:21" x14ac:dyDescent="0.25">
      <c r="A123" s="83">
        <v>1</v>
      </c>
      <c r="B123" s="27">
        <v>2</v>
      </c>
      <c r="C123" s="27">
        <v>3</v>
      </c>
      <c r="D123" s="27">
        <v>4</v>
      </c>
      <c r="E123" s="27">
        <v>5</v>
      </c>
      <c r="F123" s="27">
        <v>6</v>
      </c>
      <c r="G123" s="27">
        <v>7</v>
      </c>
      <c r="H123" s="27">
        <v>8</v>
      </c>
      <c r="I123" s="27">
        <v>9</v>
      </c>
      <c r="J123" s="27">
        <v>10</v>
      </c>
      <c r="K123" s="27">
        <v>11</v>
      </c>
      <c r="L123" s="27">
        <v>12</v>
      </c>
      <c r="M123" s="27">
        <v>13</v>
      </c>
      <c r="N123" s="27">
        <v>14</v>
      </c>
      <c r="O123" s="27">
        <v>15</v>
      </c>
      <c r="P123" s="27">
        <v>16</v>
      </c>
    </row>
    <row r="124" spans="1:21" x14ac:dyDescent="0.25">
      <c r="A124" s="112" t="s">
        <v>203</v>
      </c>
      <c r="B124" s="101">
        <v>120</v>
      </c>
      <c r="C124" s="102">
        <v>0.5</v>
      </c>
      <c r="D124" s="102">
        <v>3.1</v>
      </c>
      <c r="E124" s="102">
        <v>2.4</v>
      </c>
      <c r="F124" s="102">
        <v>39.299999999999997</v>
      </c>
      <c r="G124" s="101">
        <v>80</v>
      </c>
      <c r="H124" s="102">
        <v>0.7</v>
      </c>
      <c r="I124" s="102">
        <v>3.1</v>
      </c>
      <c r="J124" s="102">
        <v>3.2</v>
      </c>
      <c r="K124" s="102">
        <v>43.6</v>
      </c>
      <c r="L124" s="101">
        <v>100</v>
      </c>
      <c r="M124" s="102">
        <v>0.9</v>
      </c>
      <c r="N124" s="102">
        <v>5.0999999999999996</v>
      </c>
      <c r="O124" s="102">
        <v>4.2</v>
      </c>
      <c r="P124" s="102">
        <v>66.3</v>
      </c>
    </row>
    <row r="125" spans="1:21" ht="26.25" x14ac:dyDescent="0.25">
      <c r="A125" s="169" t="s">
        <v>200</v>
      </c>
      <c r="B125" s="120">
        <v>200</v>
      </c>
      <c r="C125" s="119">
        <v>7</v>
      </c>
      <c r="D125" s="119">
        <v>7.2</v>
      </c>
      <c r="E125" s="119">
        <v>13.3</v>
      </c>
      <c r="F125" s="119">
        <v>244.5</v>
      </c>
      <c r="G125" s="120">
        <v>220</v>
      </c>
      <c r="H125" s="148">
        <v>7.5</v>
      </c>
      <c r="I125" s="119">
        <v>8.1999999999999993</v>
      </c>
      <c r="J125" s="119">
        <v>16.899999999999999</v>
      </c>
      <c r="K125" s="119">
        <v>268.2</v>
      </c>
      <c r="L125" s="120">
        <v>250</v>
      </c>
      <c r="M125" s="119">
        <v>9.1999999999999993</v>
      </c>
      <c r="N125" s="119">
        <v>10.199999999999999</v>
      </c>
      <c r="O125" s="119">
        <v>19.2</v>
      </c>
      <c r="P125" s="148">
        <v>291.89999999999998</v>
      </c>
      <c r="Q125" s="147"/>
    </row>
    <row r="126" spans="1:21" x14ac:dyDescent="0.25">
      <c r="A126" s="91" t="s">
        <v>153</v>
      </c>
      <c r="B126" s="113">
        <v>200</v>
      </c>
      <c r="C126" s="93">
        <v>7.7</v>
      </c>
      <c r="D126" s="93">
        <v>4.3</v>
      </c>
      <c r="E126" s="93">
        <v>12.9</v>
      </c>
      <c r="F126" s="93">
        <v>222.3</v>
      </c>
      <c r="G126" s="113">
        <v>200</v>
      </c>
      <c r="H126" s="93">
        <v>7.7</v>
      </c>
      <c r="I126" s="93">
        <v>4.3</v>
      </c>
      <c r="J126" s="93">
        <v>12.9</v>
      </c>
      <c r="K126" s="93">
        <v>122.3</v>
      </c>
      <c r="L126" s="113">
        <v>200</v>
      </c>
      <c r="M126" s="93">
        <v>7.7</v>
      </c>
      <c r="N126" s="93">
        <v>4.3</v>
      </c>
      <c r="O126" s="93">
        <v>12.9</v>
      </c>
      <c r="P126" s="93">
        <v>122.3</v>
      </c>
    </row>
    <row r="127" spans="1:21" ht="25.5" x14ac:dyDescent="0.25">
      <c r="A127" s="8" t="s">
        <v>81</v>
      </c>
      <c r="B127" s="146">
        <v>30</v>
      </c>
      <c r="C127" s="145">
        <v>2.2000000000000002</v>
      </c>
      <c r="D127" s="145">
        <v>0.3</v>
      </c>
      <c r="E127" s="145">
        <v>13.8</v>
      </c>
      <c r="F127" s="145">
        <f t="shared" ref="F127" si="15">C127*4+D127*9+E127*4</f>
        <v>66.7</v>
      </c>
      <c r="G127" s="146">
        <v>50</v>
      </c>
      <c r="H127" s="145">
        <v>3</v>
      </c>
      <c r="I127" s="145">
        <v>0.4</v>
      </c>
      <c r="J127" s="145">
        <v>18.3</v>
      </c>
      <c r="K127" s="145">
        <f t="shared" ref="K127" si="16">H127*4+I127*9+J127*4</f>
        <v>88.8</v>
      </c>
      <c r="L127" s="146">
        <v>50</v>
      </c>
      <c r="M127" s="145">
        <v>3</v>
      </c>
      <c r="N127" s="145">
        <v>0.4</v>
      </c>
      <c r="O127" s="145">
        <v>18.3</v>
      </c>
      <c r="P127" s="145">
        <f t="shared" ref="P127" si="17">M127*4+N127*9+O127*4</f>
        <v>88.8</v>
      </c>
    </row>
    <row r="128" spans="1:21" ht="14.65" customHeight="1" x14ac:dyDescent="0.25">
      <c r="A128" s="21" t="s">
        <v>5</v>
      </c>
      <c r="B128" s="21"/>
      <c r="C128" s="22">
        <f>SUM(C124:C127)</f>
        <v>17.399999999999999</v>
      </c>
      <c r="D128" s="22">
        <f>SUM(D124:D127)</f>
        <v>14.900000000000002</v>
      </c>
      <c r="E128" s="22">
        <f>SUM(E124:E127)</f>
        <v>42.400000000000006</v>
      </c>
      <c r="F128" s="22">
        <f>SUM(F124:F127)</f>
        <v>572.80000000000007</v>
      </c>
      <c r="G128" s="21"/>
      <c r="H128" s="22">
        <f>SUM(H124:H127)</f>
        <v>18.899999999999999</v>
      </c>
      <c r="I128" s="22">
        <f>SUM(I124:I127)</f>
        <v>15.999999999999998</v>
      </c>
      <c r="J128" s="22">
        <f>SUM(J124:J127)</f>
        <v>51.3</v>
      </c>
      <c r="K128" s="22">
        <f>SUM(K124:K127)</f>
        <v>522.9</v>
      </c>
      <c r="L128" s="21"/>
      <c r="M128" s="22">
        <f>SUM(M124:M127)</f>
        <v>20.8</v>
      </c>
      <c r="N128" s="22">
        <f>SUM(N124:N127)</f>
        <v>19.999999999999996</v>
      </c>
      <c r="O128" s="22">
        <f>SUM(O124:O127)</f>
        <v>54.599999999999994</v>
      </c>
      <c r="P128" s="22">
        <f>SUM(P124:P127)</f>
        <v>569.29999999999995</v>
      </c>
    </row>
    <row r="129" spans="1:16" x14ac:dyDescent="0.25">
      <c r="A129" s="23" t="s">
        <v>24</v>
      </c>
      <c r="B129" s="23"/>
      <c r="C129" s="86">
        <f>C128*4/F128</f>
        <v>0.12150837988826813</v>
      </c>
      <c r="D129" s="86">
        <f>D128*9/F128</f>
        <v>0.23411312849162014</v>
      </c>
      <c r="E129" s="86">
        <f>E128*4/F128</f>
        <v>0.29608938547486036</v>
      </c>
      <c r="F129" s="86">
        <f>F128/2100</f>
        <v>0.27276190476190482</v>
      </c>
      <c r="G129" s="23"/>
      <c r="H129" s="86">
        <f>H128*4/K128</f>
        <v>0.14457831325301204</v>
      </c>
      <c r="I129" s="86">
        <f>I128*9/K128</f>
        <v>0.27538726333907054</v>
      </c>
      <c r="J129" s="86">
        <f>J128*4/K128</f>
        <v>0.39242685025817553</v>
      </c>
      <c r="K129" s="143">
        <f>K128/2050</f>
        <v>0.25507317073170732</v>
      </c>
      <c r="L129" s="23"/>
      <c r="M129" s="86">
        <f>M128*4/P128</f>
        <v>0.14614438784472161</v>
      </c>
      <c r="N129" s="86">
        <f>N128*9/P128</f>
        <v>0.31617776216406113</v>
      </c>
      <c r="O129" s="86">
        <f>O128*4/P128</f>
        <v>0.38362901809239414</v>
      </c>
      <c r="P129" s="143">
        <f>P128/2300</f>
        <v>0.24752173913043476</v>
      </c>
    </row>
    <row r="130" spans="1:16" x14ac:dyDescent="0.25">
      <c r="A130" s="38"/>
      <c r="B130" s="28"/>
      <c r="C130" s="29"/>
      <c r="D130" s="38"/>
      <c r="E130" s="38"/>
      <c r="F130" s="38"/>
      <c r="G130" s="38"/>
      <c r="H130" s="29"/>
      <c r="I130" s="38"/>
      <c r="J130" s="38"/>
      <c r="K130" s="38"/>
      <c r="L130" s="38"/>
      <c r="M130" s="29"/>
      <c r="N130" s="38"/>
      <c r="O130" s="38"/>
      <c r="P130" s="10"/>
    </row>
    <row r="131" spans="1:16" ht="25.5" x14ac:dyDescent="0.25">
      <c r="A131" s="178" t="s">
        <v>26</v>
      </c>
      <c r="B131" s="2" t="s">
        <v>32</v>
      </c>
      <c r="C131" s="2" t="s">
        <v>33</v>
      </c>
      <c r="D131" s="2" t="s">
        <v>34</v>
      </c>
      <c r="E131" s="2" t="s">
        <v>35</v>
      </c>
      <c r="F131" s="2" t="s">
        <v>36</v>
      </c>
      <c r="G131" s="2" t="s">
        <v>37</v>
      </c>
      <c r="H131" s="2" t="s">
        <v>38</v>
      </c>
      <c r="I131" s="2" t="s">
        <v>39</v>
      </c>
      <c r="J131" s="2" t="s">
        <v>40</v>
      </c>
      <c r="K131" s="2" t="s">
        <v>41</v>
      </c>
      <c r="L131" s="2" t="s">
        <v>42</v>
      </c>
      <c r="M131" s="28"/>
      <c r="N131" s="28"/>
      <c r="O131" s="28"/>
      <c r="P131" s="4"/>
    </row>
    <row r="132" spans="1:16" x14ac:dyDescent="0.25">
      <c r="A132" s="13" t="s">
        <v>27</v>
      </c>
      <c r="B132" s="20">
        <v>173.82</v>
      </c>
      <c r="C132" s="20">
        <v>0</v>
      </c>
      <c r="D132" s="20">
        <v>3.1599999999999997</v>
      </c>
      <c r="E132" s="20">
        <v>32.770000000000003</v>
      </c>
      <c r="F132" s="20">
        <v>0.27</v>
      </c>
      <c r="G132" s="20">
        <v>0.19</v>
      </c>
      <c r="H132" s="20">
        <v>11.979999999999999</v>
      </c>
      <c r="I132" s="20">
        <v>0.3</v>
      </c>
      <c r="J132" s="20">
        <v>38.81</v>
      </c>
      <c r="K132" s="20">
        <v>2.11</v>
      </c>
      <c r="L132" s="20">
        <v>20.450000000000003</v>
      </c>
      <c r="M132" s="28"/>
      <c r="N132" s="28"/>
      <c r="O132" s="28"/>
      <c r="P132" s="4"/>
    </row>
    <row r="133" spans="1:16" x14ac:dyDescent="0.25">
      <c r="A133" s="13" t="s">
        <v>25</v>
      </c>
      <c r="B133" s="20">
        <v>227.61</v>
      </c>
      <c r="C133" s="20">
        <v>0</v>
      </c>
      <c r="D133" s="20">
        <v>4.21</v>
      </c>
      <c r="E133" s="20">
        <v>47.29</v>
      </c>
      <c r="F133" s="20">
        <v>0.35</v>
      </c>
      <c r="G133" s="20">
        <v>0.26</v>
      </c>
      <c r="H133" s="20">
        <v>14.32</v>
      </c>
      <c r="I133" s="20">
        <v>0.88</v>
      </c>
      <c r="J133" s="20">
        <v>51.45</v>
      </c>
      <c r="K133" s="20">
        <v>2.4300000000000002</v>
      </c>
      <c r="L133" s="20">
        <v>27.17</v>
      </c>
      <c r="M133" s="28"/>
      <c r="N133" s="28"/>
      <c r="O133" s="28"/>
      <c r="P133" s="4"/>
    </row>
    <row r="134" spans="1:16" x14ac:dyDescent="0.25">
      <c r="A134" s="13" t="s">
        <v>28</v>
      </c>
      <c r="B134" s="20">
        <v>286.8</v>
      </c>
      <c r="C134" s="20">
        <v>0</v>
      </c>
      <c r="D134" s="20">
        <v>5.05</v>
      </c>
      <c r="E134" s="20">
        <v>55.639999999999993</v>
      </c>
      <c r="F134" s="20">
        <v>0.41000000000000003</v>
      </c>
      <c r="G134" s="20">
        <v>0.28999999999999998</v>
      </c>
      <c r="H134" s="20">
        <v>16.09</v>
      </c>
      <c r="I134" s="20">
        <v>0.97</v>
      </c>
      <c r="J134" s="20">
        <v>59.750000000000007</v>
      </c>
      <c r="K134" s="20">
        <v>2.62</v>
      </c>
      <c r="L134" s="20">
        <v>31.77</v>
      </c>
      <c r="M134" s="28"/>
      <c r="N134" s="28"/>
      <c r="O134" s="28"/>
      <c r="P134" s="4"/>
    </row>
    <row r="135" spans="1:16" ht="25.5" x14ac:dyDescent="0.25">
      <c r="A135" s="178" t="s">
        <v>29</v>
      </c>
      <c r="B135" s="2" t="s">
        <v>44</v>
      </c>
      <c r="C135" s="2" t="s">
        <v>45</v>
      </c>
      <c r="D135" s="2" t="s">
        <v>46</v>
      </c>
      <c r="E135" s="2" t="s">
        <v>47</v>
      </c>
      <c r="F135" s="2" t="s">
        <v>48</v>
      </c>
      <c r="G135" s="2" t="s">
        <v>49</v>
      </c>
      <c r="H135" s="36"/>
      <c r="I135" s="309" t="s">
        <v>43</v>
      </c>
      <c r="J135" s="309"/>
      <c r="K135" s="36"/>
      <c r="L135" s="38"/>
      <c r="M135" s="28"/>
      <c r="N135" s="28"/>
      <c r="O135" s="28"/>
      <c r="P135" s="4"/>
    </row>
    <row r="136" spans="1:16" x14ac:dyDescent="0.25">
      <c r="A136" s="13" t="s">
        <v>27</v>
      </c>
      <c r="B136" s="20">
        <v>655.37999999999988</v>
      </c>
      <c r="C136" s="20">
        <v>43.530000000000008</v>
      </c>
      <c r="D136" s="20">
        <v>75.13000000000001</v>
      </c>
      <c r="E136" s="20">
        <v>326.5</v>
      </c>
      <c r="F136" s="20">
        <v>3.82</v>
      </c>
      <c r="G136" s="20">
        <v>0.23</v>
      </c>
      <c r="H136" s="39"/>
      <c r="I136" s="305">
        <v>5.0599999999999996</v>
      </c>
      <c r="J136" s="305"/>
      <c r="K136" s="36"/>
      <c r="L136" s="38"/>
      <c r="M136" s="28"/>
      <c r="N136" s="28"/>
      <c r="O136" s="28"/>
      <c r="P136" s="4"/>
    </row>
    <row r="137" spans="1:16" x14ac:dyDescent="0.25">
      <c r="A137" s="13" t="s">
        <v>25</v>
      </c>
      <c r="B137" s="20">
        <v>817.57999999999993</v>
      </c>
      <c r="C137" s="20">
        <v>58.829999999999991</v>
      </c>
      <c r="D137" s="20">
        <v>94.06</v>
      </c>
      <c r="E137" s="20">
        <v>403.47</v>
      </c>
      <c r="F137" s="20">
        <v>4.68</v>
      </c>
      <c r="G137" s="20">
        <v>0.36</v>
      </c>
      <c r="H137" s="39"/>
      <c r="I137" s="305">
        <v>7.16</v>
      </c>
      <c r="J137" s="305"/>
      <c r="K137" s="36"/>
      <c r="L137" s="38"/>
      <c r="M137" s="28"/>
      <c r="N137" s="28"/>
      <c r="O137" s="28"/>
      <c r="P137" s="4"/>
    </row>
    <row r="138" spans="1:16" x14ac:dyDescent="0.25">
      <c r="A138" s="13" t="s">
        <v>28</v>
      </c>
      <c r="B138" s="20">
        <v>931.75999999999988</v>
      </c>
      <c r="C138" s="20">
        <v>70.409999999999982</v>
      </c>
      <c r="D138" s="20">
        <v>112.8</v>
      </c>
      <c r="E138" s="20">
        <v>466.90000000000003</v>
      </c>
      <c r="F138" s="20">
        <v>5.31</v>
      </c>
      <c r="G138" s="20">
        <v>0.37</v>
      </c>
      <c r="H138" s="39"/>
      <c r="I138" s="305">
        <v>8.33</v>
      </c>
      <c r="J138" s="305"/>
      <c r="K138" s="36"/>
      <c r="L138" s="38"/>
      <c r="M138" s="28"/>
      <c r="N138" s="28"/>
      <c r="O138" s="28"/>
      <c r="P138" s="4"/>
    </row>
    <row r="139" spans="1:16" x14ac:dyDescent="0.25">
      <c r="A139" s="15" t="s">
        <v>31</v>
      </c>
      <c r="B139" s="11"/>
      <c r="C139" s="11"/>
      <c r="D139" s="11"/>
      <c r="E139" s="11"/>
      <c r="F139" s="11"/>
      <c r="G139" s="11"/>
      <c r="H139" s="28"/>
      <c r="I139" s="28"/>
      <c r="J139" s="28"/>
      <c r="K139" s="28"/>
      <c r="L139" s="28"/>
      <c r="M139" s="28"/>
      <c r="N139" s="28"/>
      <c r="O139" s="28"/>
      <c r="P139" s="4"/>
    </row>
    <row r="140" spans="1:16" x14ac:dyDescent="0.25">
      <c r="A140" s="4" t="s">
        <v>30</v>
      </c>
      <c r="B140" s="11"/>
      <c r="C140" s="11"/>
      <c r="D140" s="11"/>
      <c r="E140" s="11"/>
      <c r="F140" s="11"/>
      <c r="G140" s="11"/>
      <c r="H140" s="28"/>
      <c r="I140" s="28"/>
      <c r="J140" s="28"/>
      <c r="K140" s="28"/>
      <c r="L140" s="28"/>
      <c r="M140" s="28"/>
      <c r="N140" s="28"/>
      <c r="O140" s="28"/>
      <c r="P140" s="4"/>
    </row>
    <row r="141" spans="1:16" x14ac:dyDescent="0.25">
      <c r="A141" s="4"/>
      <c r="B141" s="11"/>
      <c r="C141" s="11"/>
      <c r="D141" s="11"/>
      <c r="E141" s="11"/>
      <c r="F141" s="11"/>
      <c r="G141" s="11"/>
      <c r="H141" s="28"/>
      <c r="I141" s="28"/>
      <c r="J141" s="28"/>
      <c r="K141" s="28"/>
      <c r="L141" s="28"/>
      <c r="M141" s="28"/>
      <c r="N141" s="28"/>
      <c r="O141" s="28"/>
      <c r="P141" s="4"/>
    </row>
    <row r="142" spans="1:16" x14ac:dyDescent="0.25">
      <c r="A142" s="197"/>
      <c r="B142" s="173"/>
      <c r="C142" s="173"/>
      <c r="D142" s="173"/>
      <c r="E142" s="173"/>
      <c r="F142" s="173"/>
      <c r="G142" s="173"/>
      <c r="H142" s="39"/>
      <c r="I142" s="173"/>
      <c r="J142" s="173"/>
      <c r="K142" s="36"/>
      <c r="L142" s="38"/>
      <c r="M142" s="36"/>
      <c r="N142" s="36"/>
      <c r="O142" s="36"/>
      <c r="P142" s="1"/>
    </row>
    <row r="143" spans="1:16" ht="16.899999999999999" customHeight="1" x14ac:dyDescent="0.25">
      <c r="A143" s="197"/>
      <c r="B143" s="173"/>
      <c r="C143" s="173"/>
      <c r="D143" s="173"/>
      <c r="E143" s="173"/>
      <c r="F143" s="173"/>
      <c r="G143" s="173"/>
      <c r="H143" s="39"/>
      <c r="I143" s="173"/>
      <c r="J143" s="173"/>
      <c r="K143" s="36"/>
      <c r="L143" s="38"/>
      <c r="M143" s="36"/>
      <c r="N143" s="36"/>
      <c r="O143" s="36"/>
      <c r="P143" s="1"/>
    </row>
    <row r="144" spans="1:16" ht="18.399999999999999" customHeight="1" x14ac:dyDescent="0.25">
      <c r="A144" s="4"/>
      <c r="B144" s="11"/>
      <c r="C144" s="11"/>
      <c r="D144" s="11"/>
      <c r="E144" s="11"/>
      <c r="F144" s="11"/>
      <c r="G144" s="11"/>
      <c r="H144" s="28"/>
      <c r="I144" s="28"/>
      <c r="J144" s="28"/>
      <c r="K144" s="28"/>
      <c r="L144" s="28"/>
      <c r="M144" s="28"/>
      <c r="N144" s="28"/>
      <c r="O144" s="28"/>
      <c r="P144" s="4"/>
    </row>
    <row r="145" spans="1:16" x14ac:dyDescent="0.25">
      <c r="A145" s="197"/>
      <c r="B145" s="173"/>
      <c r="C145" s="173"/>
      <c r="D145" s="173"/>
      <c r="E145" s="173"/>
      <c r="F145" s="173"/>
      <c r="G145" s="173"/>
      <c r="H145" s="39"/>
      <c r="I145" s="173"/>
      <c r="J145" s="173"/>
      <c r="K145" s="36"/>
      <c r="L145" s="38"/>
      <c r="M145" s="36"/>
      <c r="N145" s="36"/>
      <c r="O145" s="36"/>
      <c r="P145" s="1"/>
    </row>
    <row r="146" spans="1:16" ht="19.5" customHeight="1" x14ac:dyDescent="0.25">
      <c r="A146" s="197"/>
      <c r="B146" s="173"/>
      <c r="C146" s="173"/>
      <c r="D146" s="173"/>
      <c r="E146" s="173"/>
      <c r="F146" s="173"/>
      <c r="G146" s="173"/>
      <c r="H146" s="39"/>
      <c r="I146" s="173"/>
      <c r="J146" s="173"/>
      <c r="K146" s="36"/>
      <c r="L146" s="38"/>
      <c r="M146" s="36"/>
      <c r="N146" s="36"/>
      <c r="O146" s="36"/>
      <c r="P146" s="1"/>
    </row>
    <row r="147" spans="1:16" x14ac:dyDescent="0.25">
      <c r="A147" s="197"/>
      <c r="B147" s="173"/>
      <c r="C147" s="173"/>
      <c r="D147" s="173"/>
      <c r="E147" s="173"/>
      <c r="F147" s="173"/>
      <c r="G147" s="173"/>
      <c r="H147" s="39"/>
      <c r="I147" s="173"/>
      <c r="J147" s="173"/>
      <c r="K147" s="36"/>
      <c r="L147" s="38"/>
      <c r="M147" s="36"/>
      <c r="N147" s="36"/>
      <c r="O147" s="36"/>
      <c r="P147" s="1"/>
    </row>
    <row r="148" spans="1:16" x14ac:dyDescent="0.25">
      <c r="A148" s="28"/>
      <c r="B148" s="28"/>
      <c r="C148" s="36"/>
      <c r="D148" s="36"/>
      <c r="E148" s="36"/>
      <c r="F148" s="36"/>
      <c r="G148" s="35"/>
      <c r="H148" s="36"/>
      <c r="I148" s="36"/>
      <c r="J148" s="36"/>
      <c r="K148" s="36"/>
      <c r="L148" s="35"/>
      <c r="M148" s="36"/>
      <c r="N148" s="36"/>
      <c r="O148" s="36"/>
      <c r="P148" s="1"/>
    </row>
    <row r="149" spans="1:16" x14ac:dyDescent="0.25">
      <c r="A149" s="197"/>
      <c r="B149" s="173"/>
      <c r="C149" s="173"/>
      <c r="D149" s="173"/>
      <c r="E149" s="173"/>
      <c r="F149" s="173"/>
      <c r="G149" s="173"/>
      <c r="H149" s="39"/>
      <c r="I149" s="173"/>
      <c r="J149" s="173"/>
      <c r="K149" s="36"/>
      <c r="L149" s="38"/>
      <c r="M149" s="36"/>
      <c r="N149" s="36"/>
      <c r="O149" s="36"/>
      <c r="P149" s="1"/>
    </row>
    <row r="150" spans="1:16" x14ac:dyDescent="0.25">
      <c r="A150" s="4"/>
      <c r="B150" s="11"/>
      <c r="C150" s="11"/>
      <c r="D150" s="11"/>
      <c r="E150" s="11"/>
      <c r="F150" s="11"/>
      <c r="G150" s="11"/>
      <c r="H150" s="28"/>
      <c r="I150" s="28"/>
      <c r="J150" s="28"/>
      <c r="K150" s="28"/>
      <c r="L150" s="28"/>
      <c r="M150" s="28"/>
      <c r="N150" s="28"/>
      <c r="O150" s="28"/>
      <c r="P150" s="4"/>
    </row>
    <row r="151" spans="1:16" x14ac:dyDescent="0.25">
      <c r="A151" s="200" t="s">
        <v>73</v>
      </c>
      <c r="B151" s="173"/>
      <c r="C151" s="173"/>
      <c r="D151" s="173"/>
      <c r="E151" s="173"/>
      <c r="F151" s="173"/>
      <c r="G151" s="173"/>
      <c r="H151" s="39"/>
      <c r="I151" s="173"/>
      <c r="J151" s="173"/>
      <c r="K151" s="36"/>
      <c r="L151" s="38"/>
      <c r="M151" s="36"/>
      <c r="N151" s="36"/>
      <c r="O151" s="36"/>
      <c r="P151" s="1"/>
    </row>
    <row r="152" spans="1:16" x14ac:dyDescent="0.25">
      <c r="A152" s="200" t="s">
        <v>50</v>
      </c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4"/>
    </row>
    <row r="153" spans="1:16" x14ac:dyDescent="0.25">
      <c r="A153" s="200" t="s">
        <v>10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x14ac:dyDescent="0.25">
      <c r="A154" s="46"/>
      <c r="B154" s="307" t="s">
        <v>1</v>
      </c>
      <c r="C154" s="308"/>
      <c r="D154" s="308"/>
      <c r="E154" s="308"/>
      <c r="F154" s="300"/>
      <c r="G154" s="307" t="s">
        <v>0</v>
      </c>
      <c r="H154" s="308"/>
      <c r="I154" s="308"/>
      <c r="J154" s="308"/>
      <c r="K154" s="300"/>
      <c r="L154" s="307" t="s">
        <v>2</v>
      </c>
      <c r="M154" s="308"/>
      <c r="N154" s="308"/>
      <c r="O154" s="308"/>
      <c r="P154" s="300"/>
    </row>
    <row r="155" spans="1:16" ht="25.5" x14ac:dyDescent="0.25">
      <c r="A155" s="204" t="s">
        <v>3</v>
      </c>
      <c r="B155" s="218" t="s">
        <v>77</v>
      </c>
      <c r="C155" s="218" t="s">
        <v>59</v>
      </c>
      <c r="D155" s="218" t="s">
        <v>60</v>
      </c>
      <c r="E155" s="218" t="s">
        <v>61</v>
      </c>
      <c r="F155" s="218" t="s">
        <v>78</v>
      </c>
      <c r="G155" s="218" t="s">
        <v>77</v>
      </c>
      <c r="H155" s="218" t="s">
        <v>59</v>
      </c>
      <c r="I155" s="218" t="s">
        <v>60</v>
      </c>
      <c r="J155" s="218" t="s">
        <v>61</v>
      </c>
      <c r="K155" s="218" t="s">
        <v>78</v>
      </c>
      <c r="L155" s="218" t="s">
        <v>77</v>
      </c>
      <c r="M155" s="218" t="s">
        <v>59</v>
      </c>
      <c r="N155" s="218" t="s">
        <v>60</v>
      </c>
      <c r="O155" s="218" t="s">
        <v>61</v>
      </c>
      <c r="P155" s="218" t="s">
        <v>78</v>
      </c>
    </row>
    <row r="156" spans="1:16" x14ac:dyDescent="0.25">
      <c r="A156" s="84">
        <v>1</v>
      </c>
      <c r="B156" s="19">
        <v>2</v>
      </c>
      <c r="C156" s="19">
        <v>3</v>
      </c>
      <c r="D156" s="19">
        <v>4</v>
      </c>
      <c r="E156" s="19">
        <v>5</v>
      </c>
      <c r="F156" s="19">
        <v>6</v>
      </c>
      <c r="G156" s="19">
        <v>7</v>
      </c>
      <c r="H156" s="19">
        <v>8</v>
      </c>
      <c r="I156" s="19">
        <v>9</v>
      </c>
      <c r="J156" s="19">
        <v>10</v>
      </c>
      <c r="K156" s="19">
        <v>11</v>
      </c>
      <c r="L156" s="19">
        <v>12</v>
      </c>
      <c r="M156" s="19">
        <v>13</v>
      </c>
      <c r="N156" s="19">
        <v>14</v>
      </c>
      <c r="O156" s="19">
        <v>15</v>
      </c>
      <c r="P156" s="19">
        <v>16</v>
      </c>
    </row>
    <row r="157" spans="1:16" x14ac:dyDescent="0.25">
      <c r="A157" s="134" t="s">
        <v>165</v>
      </c>
      <c r="B157" s="123">
        <v>200</v>
      </c>
      <c r="C157" s="111">
        <v>24.5</v>
      </c>
      <c r="D157" s="111">
        <v>5.5</v>
      </c>
      <c r="E157" s="111">
        <v>45.3</v>
      </c>
      <c r="F157" s="106">
        <f t="shared" ref="F157:F160" si="18">C157*4+D157*9+E157*4</f>
        <v>328.7</v>
      </c>
      <c r="G157" s="123">
        <v>220</v>
      </c>
      <c r="H157" s="111">
        <v>27.1</v>
      </c>
      <c r="I157" s="111">
        <v>6.7</v>
      </c>
      <c r="J157" s="111">
        <v>48.9</v>
      </c>
      <c r="K157" s="106">
        <f t="shared" ref="K157:K160" si="19">H157*4+I157*9+J157*4</f>
        <v>364.3</v>
      </c>
      <c r="L157" s="123">
        <v>250</v>
      </c>
      <c r="M157" s="111">
        <v>30.3</v>
      </c>
      <c r="N157" s="111">
        <v>8</v>
      </c>
      <c r="O157" s="111">
        <v>54.4</v>
      </c>
      <c r="P157" s="106">
        <f t="shared" ref="P157:P160" si="20">M157*4+N157*9+O157*4</f>
        <v>410.79999999999995</v>
      </c>
    </row>
    <row r="158" spans="1:16" x14ac:dyDescent="0.25">
      <c r="A158" s="109" t="s">
        <v>80</v>
      </c>
      <c r="B158" s="118">
        <v>200</v>
      </c>
      <c r="C158" s="124">
        <v>0</v>
      </c>
      <c r="D158" s="125">
        <v>0</v>
      </c>
      <c r="E158" s="124">
        <v>3</v>
      </c>
      <c r="F158" s="106">
        <v>12</v>
      </c>
      <c r="G158" s="118">
        <v>200</v>
      </c>
      <c r="H158" s="124">
        <v>0</v>
      </c>
      <c r="I158" s="125">
        <v>0</v>
      </c>
      <c r="J158" s="124">
        <v>3</v>
      </c>
      <c r="K158" s="106">
        <v>12</v>
      </c>
      <c r="L158" s="118">
        <v>200</v>
      </c>
      <c r="M158" s="124">
        <v>0</v>
      </c>
      <c r="N158" s="125">
        <v>0</v>
      </c>
      <c r="O158" s="124">
        <v>3</v>
      </c>
      <c r="P158" s="106">
        <v>12</v>
      </c>
    </row>
    <row r="159" spans="1:16" ht="17.649999999999999" customHeight="1" x14ac:dyDescent="0.25">
      <c r="A159" s="91" t="s">
        <v>193</v>
      </c>
      <c r="B159" s="45">
        <v>120</v>
      </c>
      <c r="C159" s="32">
        <v>0.38</v>
      </c>
      <c r="D159" s="48">
        <v>0.05</v>
      </c>
      <c r="E159" s="32">
        <v>15.84</v>
      </c>
      <c r="F159" s="85">
        <f t="shared" si="18"/>
        <v>65.33</v>
      </c>
      <c r="G159" s="45">
        <v>120</v>
      </c>
      <c r="H159" s="32">
        <v>0.38</v>
      </c>
      <c r="I159" s="48">
        <v>0.05</v>
      </c>
      <c r="J159" s="32">
        <v>15.84</v>
      </c>
      <c r="K159" s="85">
        <f t="shared" si="19"/>
        <v>65.33</v>
      </c>
      <c r="L159" s="45">
        <v>120</v>
      </c>
      <c r="M159" s="32">
        <v>0.38</v>
      </c>
      <c r="N159" s="48">
        <v>0.05</v>
      </c>
      <c r="O159" s="32">
        <v>15.84</v>
      </c>
      <c r="P159" s="85">
        <f t="shared" si="20"/>
        <v>65.33</v>
      </c>
    </row>
    <row r="160" spans="1:16" ht="15" customHeight="1" x14ac:dyDescent="0.25">
      <c r="A160" s="44" t="s">
        <v>4</v>
      </c>
      <c r="B160" s="45">
        <v>30</v>
      </c>
      <c r="C160" s="32">
        <v>2.2000000000000002</v>
      </c>
      <c r="D160" s="32">
        <v>0.3</v>
      </c>
      <c r="E160" s="32">
        <v>13.8</v>
      </c>
      <c r="F160" s="85">
        <f t="shared" si="18"/>
        <v>66.7</v>
      </c>
      <c r="G160" s="45">
        <v>50</v>
      </c>
      <c r="H160" s="32">
        <v>3.7</v>
      </c>
      <c r="I160" s="32">
        <v>0.5</v>
      </c>
      <c r="J160" s="32">
        <v>22.9</v>
      </c>
      <c r="K160" s="85">
        <f t="shared" si="19"/>
        <v>110.89999999999999</v>
      </c>
      <c r="L160" s="45">
        <v>50</v>
      </c>
      <c r="M160" s="32">
        <v>3.7</v>
      </c>
      <c r="N160" s="32">
        <v>0.5</v>
      </c>
      <c r="O160" s="32">
        <v>22.9</v>
      </c>
      <c r="P160" s="85">
        <f t="shared" si="20"/>
        <v>110.89999999999999</v>
      </c>
    </row>
    <row r="161" spans="1:18" ht="15" customHeight="1" x14ac:dyDescent="0.25">
      <c r="A161" s="49" t="s">
        <v>5</v>
      </c>
      <c r="B161" s="45">
        <f t="shared" ref="B161:P161" si="21">SUM(B157:B160)</f>
        <v>550</v>
      </c>
      <c r="C161" s="50">
        <f t="shared" si="21"/>
        <v>27.08</v>
      </c>
      <c r="D161" s="50">
        <f t="shared" si="21"/>
        <v>5.85</v>
      </c>
      <c r="E161" s="50">
        <f t="shared" si="21"/>
        <v>77.94</v>
      </c>
      <c r="F161" s="50">
        <f t="shared" si="21"/>
        <v>472.72999999999996</v>
      </c>
      <c r="G161" s="45">
        <f t="shared" si="21"/>
        <v>590</v>
      </c>
      <c r="H161" s="50">
        <f t="shared" si="21"/>
        <v>31.18</v>
      </c>
      <c r="I161" s="50">
        <f t="shared" si="21"/>
        <v>7.25</v>
      </c>
      <c r="J161" s="50">
        <f t="shared" si="21"/>
        <v>90.639999999999986</v>
      </c>
      <c r="K161" s="50">
        <f t="shared" si="21"/>
        <v>552.53</v>
      </c>
      <c r="L161" s="45">
        <f t="shared" si="21"/>
        <v>620</v>
      </c>
      <c r="M161" s="50">
        <f t="shared" si="21"/>
        <v>34.380000000000003</v>
      </c>
      <c r="N161" s="50">
        <f t="shared" si="21"/>
        <v>8.5500000000000007</v>
      </c>
      <c r="O161" s="50">
        <f t="shared" si="21"/>
        <v>96.139999999999986</v>
      </c>
      <c r="P161" s="50">
        <f t="shared" si="21"/>
        <v>599.03</v>
      </c>
    </row>
    <row r="162" spans="1:18" ht="12" customHeight="1" x14ac:dyDescent="0.25">
      <c r="A162" s="51" t="s">
        <v>24</v>
      </c>
      <c r="B162" s="52"/>
      <c r="C162" s="86">
        <f>C161*4/F161</f>
        <v>0.22913713959342544</v>
      </c>
      <c r="D162" s="86">
        <f>D161*9/F161</f>
        <v>0.11137435745563007</v>
      </c>
      <c r="E162" s="86">
        <f>E161*4/F161</f>
        <v>0.65948850295094452</v>
      </c>
      <c r="F162" s="86">
        <f>F161/2100</f>
        <v>0.22510952380952379</v>
      </c>
      <c r="G162" s="54"/>
      <c r="H162" s="86">
        <f>H161*4/K161</f>
        <v>0.2257252999837113</v>
      </c>
      <c r="I162" s="86">
        <f>I161*9/K161</f>
        <v>0.1180931352143775</v>
      </c>
      <c r="J162" s="86">
        <f>J161*4/K161</f>
        <v>0.65618156480191114</v>
      </c>
      <c r="K162" s="86">
        <f>K161/2450</f>
        <v>0.22552244897959184</v>
      </c>
      <c r="L162" s="54"/>
      <c r="M162" s="86">
        <f>M161*4/P161</f>
        <v>0.22957114000968235</v>
      </c>
      <c r="N162" s="86">
        <f>N161*9/P161</f>
        <v>0.1284576732384021</v>
      </c>
      <c r="O162" s="86">
        <f>O161*4/P161</f>
        <v>0.64197118675191556</v>
      </c>
      <c r="P162" s="86">
        <f>P161/2700</f>
        <v>0.22186296296296296</v>
      </c>
      <c r="R162" s="131"/>
    </row>
    <row r="163" spans="1:18" ht="18" customHeight="1" x14ac:dyDescent="0.25">
      <c r="A163" s="34"/>
      <c r="B163" s="35"/>
      <c r="C163" s="36"/>
      <c r="D163" s="36"/>
      <c r="E163" s="36"/>
      <c r="F163" s="36"/>
      <c r="G163" s="35"/>
      <c r="H163" s="36"/>
      <c r="I163" s="36"/>
      <c r="J163" s="36"/>
      <c r="K163" s="36"/>
      <c r="L163" s="35"/>
      <c r="M163" s="36"/>
      <c r="N163" s="36"/>
      <c r="O163" s="36"/>
      <c r="P163" s="1"/>
    </row>
    <row r="164" spans="1:18" ht="25.5" x14ac:dyDescent="0.25">
      <c r="A164" s="205" t="s">
        <v>26</v>
      </c>
      <c r="B164" s="45" t="s">
        <v>32</v>
      </c>
      <c r="C164" s="45" t="s">
        <v>33</v>
      </c>
      <c r="D164" s="45" t="s">
        <v>34</v>
      </c>
      <c r="E164" s="45" t="s">
        <v>35</v>
      </c>
      <c r="F164" s="45" t="s">
        <v>36</v>
      </c>
      <c r="G164" s="45" t="s">
        <v>37</v>
      </c>
      <c r="H164" s="45" t="s">
        <v>38</v>
      </c>
      <c r="I164" s="45" t="s">
        <v>39</v>
      </c>
      <c r="J164" s="45" t="s">
        <v>40</v>
      </c>
      <c r="K164" s="45" t="s">
        <v>41</v>
      </c>
      <c r="L164" s="45" t="s">
        <v>42</v>
      </c>
      <c r="M164" s="36"/>
      <c r="N164" s="36"/>
      <c r="O164" s="36"/>
      <c r="P164" s="1"/>
    </row>
    <row r="165" spans="1:18" x14ac:dyDescent="0.25">
      <c r="A165" s="64" t="s">
        <v>27</v>
      </c>
      <c r="B165" s="11">
        <v>517.4</v>
      </c>
      <c r="C165" s="65">
        <v>0.2</v>
      </c>
      <c r="D165" s="65">
        <f>2.8+0.54+0.1+0.5</f>
        <v>3.94</v>
      </c>
      <c r="E165" s="65">
        <v>21.6</v>
      </c>
      <c r="F165" s="65">
        <v>0.1</v>
      </c>
      <c r="G165" s="65">
        <v>0.3</v>
      </c>
      <c r="H165" s="65">
        <v>13.2</v>
      </c>
      <c r="I165" s="65">
        <f>0.3+0.06</f>
        <v>0.36</v>
      </c>
      <c r="J165" s="65">
        <v>48.6</v>
      </c>
      <c r="K165" s="65">
        <f>0.3</f>
        <v>0.3</v>
      </c>
      <c r="L165" s="65">
        <v>29</v>
      </c>
      <c r="M165" s="36"/>
      <c r="N165" s="36"/>
      <c r="O165" s="36"/>
      <c r="P165" s="1"/>
    </row>
    <row r="166" spans="1:18" x14ac:dyDescent="0.25">
      <c r="A166" s="44" t="s">
        <v>25</v>
      </c>
      <c r="B166" s="32">
        <v>546.79999999999995</v>
      </c>
      <c r="C166" s="32">
        <v>0.2</v>
      </c>
      <c r="D166" s="32">
        <v>4.8</v>
      </c>
      <c r="E166" s="32">
        <v>31.4</v>
      </c>
      <c r="F166" s="32">
        <v>0.3</v>
      </c>
      <c r="G166" s="32">
        <f t="shared" ref="G166:G167" si="22">0.3</f>
        <v>0.3</v>
      </c>
      <c r="H166" s="32">
        <v>15</v>
      </c>
      <c r="I166" s="32">
        <v>0.5</v>
      </c>
      <c r="J166" s="32">
        <v>67.2</v>
      </c>
      <c r="K166" s="32">
        <v>0.3</v>
      </c>
      <c r="L166" s="32">
        <v>38.44</v>
      </c>
      <c r="M166" s="36"/>
      <c r="N166" s="36"/>
      <c r="O166" s="36"/>
      <c r="P166" s="1"/>
    </row>
    <row r="167" spans="1:18" x14ac:dyDescent="0.25">
      <c r="A167" s="44" t="s">
        <v>28</v>
      </c>
      <c r="B167" s="32">
        <v>656.5</v>
      </c>
      <c r="C167" s="32">
        <v>0.2</v>
      </c>
      <c r="D167" s="32">
        <v>5.7</v>
      </c>
      <c r="E167" s="32">
        <v>31.7</v>
      </c>
      <c r="F167" s="32">
        <v>0.32</v>
      </c>
      <c r="G167" s="32">
        <f t="shared" si="22"/>
        <v>0.3</v>
      </c>
      <c r="H167" s="32">
        <v>16.600000000000001</v>
      </c>
      <c r="I167" s="32">
        <v>0.6</v>
      </c>
      <c r="J167" s="32">
        <v>64.7</v>
      </c>
      <c r="K167" s="32">
        <f>0.3</f>
        <v>0.3</v>
      </c>
      <c r="L167" s="32">
        <v>36.9</v>
      </c>
      <c r="M167" s="36"/>
      <c r="N167" s="36"/>
      <c r="O167" s="36"/>
      <c r="P167" s="1"/>
    </row>
    <row r="168" spans="1:18" ht="25.5" x14ac:dyDescent="0.25">
      <c r="A168" s="206" t="s">
        <v>29</v>
      </c>
      <c r="B168" s="57" t="s">
        <v>44</v>
      </c>
      <c r="C168" s="57" t="s">
        <v>45</v>
      </c>
      <c r="D168" s="57" t="s">
        <v>46</v>
      </c>
      <c r="E168" s="57" t="s">
        <v>47</v>
      </c>
      <c r="F168" s="57" t="s">
        <v>48</v>
      </c>
      <c r="G168" s="57" t="s">
        <v>49</v>
      </c>
      <c r="H168" s="58"/>
      <c r="I168" s="303" t="s">
        <v>43</v>
      </c>
      <c r="J168" s="300"/>
      <c r="K168" s="58"/>
      <c r="L168" s="39"/>
      <c r="M168" s="36"/>
      <c r="N168" s="36"/>
      <c r="O168" s="36"/>
      <c r="P168" s="1"/>
    </row>
    <row r="169" spans="1:18" x14ac:dyDescent="0.25">
      <c r="A169" s="44" t="s">
        <v>27</v>
      </c>
      <c r="B169" s="32">
        <v>886.8</v>
      </c>
      <c r="C169" s="32">
        <v>170.2</v>
      </c>
      <c r="D169" s="32">
        <v>75</v>
      </c>
      <c r="E169" s="32">
        <v>383.2</v>
      </c>
      <c r="F169" s="32">
        <v>3.5</v>
      </c>
      <c r="G169" s="32">
        <v>0.6</v>
      </c>
      <c r="H169" s="39"/>
      <c r="I169" s="304">
        <v>6.9</v>
      </c>
      <c r="J169" s="300"/>
      <c r="K169" s="58"/>
      <c r="L169" s="39"/>
      <c r="M169" s="36"/>
      <c r="N169" s="36"/>
      <c r="O169" s="36"/>
      <c r="P169" s="1"/>
    </row>
    <row r="170" spans="1:18" x14ac:dyDescent="0.25">
      <c r="A170" s="44" t="s">
        <v>25</v>
      </c>
      <c r="B170" s="32">
        <v>934.7</v>
      </c>
      <c r="C170" s="32">
        <v>179.1</v>
      </c>
      <c r="D170" s="32">
        <v>84.8</v>
      </c>
      <c r="E170" s="32">
        <v>429</v>
      </c>
      <c r="F170" s="32">
        <v>3.9</v>
      </c>
      <c r="G170" s="32">
        <v>0.8</v>
      </c>
      <c r="H170" s="39"/>
      <c r="I170" s="304">
        <v>8.3000000000000007</v>
      </c>
      <c r="J170" s="300"/>
      <c r="K170" s="58"/>
      <c r="L170" s="39"/>
      <c r="M170" s="36"/>
      <c r="N170" s="36"/>
      <c r="O170" s="36"/>
      <c r="P170" s="1"/>
    </row>
    <row r="171" spans="1:18" x14ac:dyDescent="0.25">
      <c r="A171" s="44" t="s">
        <v>28</v>
      </c>
      <c r="B171" s="32">
        <v>1100.4000000000001</v>
      </c>
      <c r="C171" s="32">
        <v>187.7</v>
      </c>
      <c r="D171" s="32">
        <v>93.8</v>
      </c>
      <c r="E171" s="32">
        <v>471</v>
      </c>
      <c r="F171" s="32">
        <v>4.2</v>
      </c>
      <c r="G171" s="32">
        <v>0.8</v>
      </c>
      <c r="H171" s="39"/>
      <c r="I171" s="304">
        <v>9.1999999999999993</v>
      </c>
      <c r="J171" s="300"/>
      <c r="K171" s="58"/>
      <c r="L171" s="39"/>
      <c r="M171" s="36"/>
      <c r="N171" s="36"/>
      <c r="O171" s="36"/>
      <c r="P171" s="1"/>
    </row>
    <row r="172" spans="1:18" x14ac:dyDescent="0.25">
      <c r="A172" s="4"/>
      <c r="B172" s="11"/>
      <c r="C172" s="11"/>
      <c r="D172" s="11"/>
      <c r="E172" s="11"/>
      <c r="F172" s="11"/>
      <c r="G172" s="11"/>
      <c r="H172" s="28"/>
      <c r="I172" s="28"/>
      <c r="J172" s="28"/>
      <c r="K172" s="28"/>
      <c r="L172" s="28"/>
      <c r="M172" s="28"/>
      <c r="N172" s="28"/>
      <c r="O172" s="28"/>
      <c r="P172" s="4"/>
    </row>
    <row r="173" spans="1:18" x14ac:dyDescent="0.25">
      <c r="A173" s="197"/>
      <c r="B173" s="173"/>
      <c r="C173" s="173"/>
      <c r="D173" s="173"/>
      <c r="E173" s="173"/>
      <c r="F173" s="173"/>
      <c r="G173" s="173"/>
      <c r="H173" s="39"/>
      <c r="I173" s="173"/>
      <c r="J173" s="173"/>
      <c r="K173" s="36"/>
      <c r="L173" s="38"/>
      <c r="M173" s="36"/>
      <c r="N173" s="36"/>
      <c r="O173" s="36"/>
      <c r="P173" s="1"/>
    </row>
    <row r="174" spans="1:18" ht="15" customHeight="1" x14ac:dyDescent="0.25">
      <c r="A174" s="197"/>
      <c r="B174" s="173"/>
      <c r="C174" s="173"/>
      <c r="D174" s="173"/>
      <c r="E174" s="173"/>
      <c r="F174" s="173"/>
      <c r="G174" s="173"/>
      <c r="H174" s="39"/>
      <c r="I174" s="173"/>
      <c r="J174" s="173"/>
      <c r="K174" s="36"/>
      <c r="L174" s="38"/>
      <c r="M174" s="36"/>
      <c r="N174" s="36"/>
      <c r="O174" s="36"/>
      <c r="P174" s="1"/>
    </row>
    <row r="175" spans="1:18" x14ac:dyDescent="0.25">
      <c r="A175" s="4"/>
      <c r="B175" s="11"/>
      <c r="C175" s="11"/>
      <c r="D175" s="11"/>
      <c r="E175" s="11"/>
      <c r="F175" s="11"/>
      <c r="G175" s="11"/>
      <c r="H175" s="28"/>
      <c r="I175" s="28"/>
      <c r="J175" s="28"/>
      <c r="K175" s="28"/>
      <c r="L175" s="28"/>
      <c r="M175" s="28"/>
      <c r="N175" s="28"/>
      <c r="O175" s="28"/>
      <c r="P175" s="4"/>
    </row>
    <row r="176" spans="1:18" x14ac:dyDescent="0.25">
      <c r="A176" s="197"/>
      <c r="B176" s="173"/>
      <c r="C176" s="173"/>
      <c r="D176" s="173"/>
      <c r="E176" s="173"/>
      <c r="F176" s="173"/>
      <c r="G176" s="173"/>
      <c r="H176" s="39"/>
      <c r="I176" s="173"/>
      <c r="J176" s="173"/>
      <c r="K176" s="36"/>
      <c r="L176" s="38"/>
      <c r="M176" s="36"/>
      <c r="N176" s="36"/>
      <c r="O176" s="36"/>
      <c r="P176" s="1"/>
    </row>
    <row r="177" spans="1:16" x14ac:dyDescent="0.25">
      <c r="A177" s="197"/>
      <c r="B177" s="173"/>
      <c r="C177" s="173"/>
      <c r="D177" s="173"/>
      <c r="E177" s="173"/>
      <c r="F177" s="173"/>
      <c r="G177" s="173"/>
      <c r="H177" s="39"/>
      <c r="I177" s="173"/>
      <c r="J177" s="173"/>
      <c r="K177" s="36"/>
      <c r="L177" s="38"/>
      <c r="M177" s="36"/>
      <c r="N177" s="36"/>
      <c r="O177" s="36"/>
      <c r="P177" s="1"/>
    </row>
    <row r="178" spans="1:16" x14ac:dyDescent="0.25">
      <c r="A178" s="197"/>
      <c r="B178" s="173"/>
      <c r="C178" s="173"/>
      <c r="D178" s="173"/>
      <c r="E178" s="173"/>
      <c r="F178" s="173"/>
      <c r="G178" s="173"/>
      <c r="H178" s="39"/>
      <c r="I178" s="173"/>
      <c r="J178" s="173"/>
      <c r="K178" s="36"/>
      <c r="L178" s="38"/>
      <c r="M178" s="36"/>
      <c r="N178" s="36"/>
      <c r="O178" s="36"/>
      <c r="P178" s="1"/>
    </row>
    <row r="179" spans="1:16" ht="16.149999999999999" customHeight="1" x14ac:dyDescent="0.25">
      <c r="A179" s="28"/>
      <c r="B179" s="28"/>
      <c r="C179" s="36"/>
      <c r="D179" s="36"/>
      <c r="E179" s="36"/>
      <c r="F179" s="36"/>
      <c r="G179" s="35"/>
      <c r="H179" s="36"/>
      <c r="I179" s="36"/>
      <c r="J179" s="36"/>
      <c r="K179" s="36"/>
      <c r="L179" s="35"/>
      <c r="M179" s="36"/>
      <c r="N179" s="36"/>
      <c r="O179" s="36"/>
      <c r="P179" s="1"/>
    </row>
    <row r="180" spans="1:16" ht="16.149999999999999" customHeight="1" x14ac:dyDescent="0.25">
      <c r="A180" s="28"/>
      <c r="B180" s="28"/>
      <c r="C180" s="36"/>
      <c r="D180" s="36"/>
      <c r="E180" s="36"/>
      <c r="F180" s="36"/>
      <c r="G180" s="35"/>
      <c r="H180" s="36"/>
      <c r="I180" s="36"/>
      <c r="J180" s="36"/>
      <c r="K180" s="36"/>
      <c r="L180" s="35"/>
      <c r="M180" s="36"/>
      <c r="N180" s="36"/>
      <c r="O180" s="36"/>
      <c r="P180" s="1"/>
    </row>
    <row r="181" spans="1:16" ht="15" customHeight="1" x14ac:dyDescent="0.25">
      <c r="A181" s="197"/>
      <c r="B181" s="173"/>
      <c r="C181" s="173"/>
      <c r="D181" s="173"/>
      <c r="E181" s="173"/>
      <c r="F181" s="173"/>
      <c r="G181" s="173"/>
      <c r="H181" s="39"/>
      <c r="I181" s="173"/>
      <c r="J181" s="173"/>
      <c r="K181" s="36"/>
      <c r="L181" s="38"/>
      <c r="M181" s="36"/>
      <c r="N181" s="36"/>
      <c r="O181" s="36"/>
      <c r="P181" s="1"/>
    </row>
    <row r="182" spans="1:16" ht="13.15" customHeight="1" x14ac:dyDescent="0.25">
      <c r="A182" s="200" t="s">
        <v>73</v>
      </c>
      <c r="B182" s="11"/>
      <c r="C182" s="11"/>
      <c r="D182" s="11"/>
      <c r="E182" s="11"/>
      <c r="F182" s="11"/>
      <c r="G182" s="11"/>
      <c r="H182" s="28"/>
      <c r="I182" s="28"/>
      <c r="J182" s="28"/>
      <c r="K182" s="28"/>
      <c r="L182" s="28"/>
      <c r="M182" s="28"/>
      <c r="N182" s="28"/>
      <c r="O182" s="28"/>
      <c r="P182" s="4"/>
    </row>
    <row r="183" spans="1:16" x14ac:dyDescent="0.25">
      <c r="A183" s="202" t="s">
        <v>11</v>
      </c>
      <c r="B183" s="38"/>
      <c r="C183" s="38"/>
      <c r="D183" s="38"/>
      <c r="E183" s="38"/>
      <c r="F183" s="35"/>
      <c r="G183" s="38"/>
      <c r="H183" s="38"/>
      <c r="I183" s="38"/>
      <c r="J183" s="38"/>
      <c r="K183" s="35"/>
      <c r="L183" s="38"/>
      <c r="M183" s="38"/>
      <c r="N183" s="38"/>
      <c r="O183" s="38"/>
      <c r="P183" s="12"/>
    </row>
    <row r="184" spans="1:16" ht="15" customHeight="1" x14ac:dyDescent="0.25">
      <c r="A184" s="83">
        <v>1</v>
      </c>
      <c r="B184" s="27">
        <v>2</v>
      </c>
      <c r="C184" s="27">
        <v>3</v>
      </c>
      <c r="D184" s="27">
        <v>4</v>
      </c>
      <c r="E184" s="27">
        <v>5</v>
      </c>
      <c r="F184" s="27">
        <v>6</v>
      </c>
      <c r="G184" s="27">
        <v>7</v>
      </c>
      <c r="H184" s="27">
        <v>8</v>
      </c>
      <c r="I184" s="27">
        <v>9</v>
      </c>
      <c r="J184" s="27">
        <v>10</v>
      </c>
      <c r="K184" s="27">
        <v>11</v>
      </c>
      <c r="L184" s="27">
        <v>12</v>
      </c>
      <c r="M184" s="27">
        <v>13</v>
      </c>
      <c r="N184" s="27">
        <v>14</v>
      </c>
      <c r="O184" s="27">
        <v>15</v>
      </c>
      <c r="P184" s="27">
        <v>16</v>
      </c>
    </row>
    <row r="185" spans="1:16" ht="25.5" x14ac:dyDescent="0.25">
      <c r="A185" s="44" t="s">
        <v>190</v>
      </c>
      <c r="B185" s="45" t="s">
        <v>56</v>
      </c>
      <c r="C185" s="32">
        <v>15.2</v>
      </c>
      <c r="D185" s="32">
        <v>10.5</v>
      </c>
      <c r="E185" s="32">
        <v>7.6</v>
      </c>
      <c r="F185" s="85">
        <f t="shared" ref="F185:F189" si="23">C185*4+D185*9+E185*4</f>
        <v>185.70000000000002</v>
      </c>
      <c r="G185" s="45" t="s">
        <v>57</v>
      </c>
      <c r="H185" s="32">
        <v>16</v>
      </c>
      <c r="I185" s="32">
        <v>12.9</v>
      </c>
      <c r="J185" s="32">
        <v>11.9</v>
      </c>
      <c r="K185" s="85">
        <f t="shared" ref="K185:K189" si="24">H185*4+I185*9+J185*4</f>
        <v>227.70000000000002</v>
      </c>
      <c r="L185" s="45" t="s">
        <v>58</v>
      </c>
      <c r="M185" s="32">
        <v>19.5</v>
      </c>
      <c r="N185" s="32">
        <v>14.4</v>
      </c>
      <c r="O185" s="32">
        <v>15.1</v>
      </c>
      <c r="P185" s="85">
        <f t="shared" ref="P185:P189" si="25">M185*4+N185*9+O185*4</f>
        <v>268</v>
      </c>
    </row>
    <row r="186" spans="1:16" x14ac:dyDescent="0.25">
      <c r="A186" s="109" t="s">
        <v>90</v>
      </c>
      <c r="B186" s="123">
        <v>20</v>
      </c>
      <c r="C186" s="111">
        <v>0.5</v>
      </c>
      <c r="D186" s="111">
        <v>3.7</v>
      </c>
      <c r="E186" s="111">
        <v>1.8</v>
      </c>
      <c r="F186" s="106">
        <v>42.1</v>
      </c>
      <c r="G186" s="123">
        <v>20</v>
      </c>
      <c r="H186" s="111">
        <v>0.5</v>
      </c>
      <c r="I186" s="111">
        <v>3.7</v>
      </c>
      <c r="J186" s="111">
        <v>1.8</v>
      </c>
      <c r="K186" s="106">
        <v>42.1</v>
      </c>
      <c r="L186" s="123">
        <v>20</v>
      </c>
      <c r="M186" s="111">
        <v>0.5</v>
      </c>
      <c r="N186" s="111">
        <v>3.7</v>
      </c>
      <c r="O186" s="111">
        <v>1.8</v>
      </c>
      <c r="P186" s="106">
        <v>42.1</v>
      </c>
    </row>
    <row r="187" spans="1:16" ht="25.5" x14ac:dyDescent="0.25">
      <c r="A187" s="109" t="s">
        <v>55</v>
      </c>
      <c r="B187" s="123">
        <v>130</v>
      </c>
      <c r="C187" s="111">
        <v>3.3</v>
      </c>
      <c r="D187" s="111">
        <v>5.5</v>
      </c>
      <c r="E187" s="111">
        <v>22.6</v>
      </c>
      <c r="F187" s="106">
        <f t="shared" si="23"/>
        <v>153.10000000000002</v>
      </c>
      <c r="G187" s="123">
        <v>150</v>
      </c>
      <c r="H187" s="111">
        <v>3.9</v>
      </c>
      <c r="I187" s="111">
        <v>5.5</v>
      </c>
      <c r="J187" s="111">
        <v>26.5</v>
      </c>
      <c r="K187" s="106">
        <f t="shared" si="24"/>
        <v>171.1</v>
      </c>
      <c r="L187" s="123">
        <v>180</v>
      </c>
      <c r="M187" s="111">
        <v>4.5</v>
      </c>
      <c r="N187" s="111">
        <v>6.6</v>
      </c>
      <c r="O187" s="111">
        <v>30.5</v>
      </c>
      <c r="P187" s="106">
        <f t="shared" si="25"/>
        <v>199.4</v>
      </c>
    </row>
    <row r="188" spans="1:16" x14ac:dyDescent="0.25">
      <c r="A188" s="170" t="s">
        <v>192</v>
      </c>
      <c r="B188" s="92">
        <v>200</v>
      </c>
      <c r="C188" s="93">
        <v>4.3</v>
      </c>
      <c r="D188" s="93">
        <v>3.8</v>
      </c>
      <c r="E188" s="93">
        <v>7.2</v>
      </c>
      <c r="F188" s="93">
        <v>53</v>
      </c>
      <c r="G188" s="92">
        <v>200</v>
      </c>
      <c r="H188" s="93">
        <v>4.3</v>
      </c>
      <c r="I188" s="93">
        <v>3.8</v>
      </c>
      <c r="J188" s="93">
        <v>7.2</v>
      </c>
      <c r="K188" s="93">
        <v>53</v>
      </c>
      <c r="L188" s="92">
        <v>200</v>
      </c>
      <c r="M188" s="93">
        <v>4.3</v>
      </c>
      <c r="N188" s="93">
        <v>3.8</v>
      </c>
      <c r="O188" s="93">
        <v>7.2</v>
      </c>
      <c r="P188" s="93">
        <v>53</v>
      </c>
    </row>
    <row r="189" spans="1:16" x14ac:dyDescent="0.25">
      <c r="A189" s="44" t="s">
        <v>4</v>
      </c>
      <c r="B189" s="45">
        <v>30</v>
      </c>
      <c r="C189" s="32">
        <v>2.2000000000000002</v>
      </c>
      <c r="D189" s="32">
        <v>0.3</v>
      </c>
      <c r="E189" s="32">
        <v>13.8</v>
      </c>
      <c r="F189" s="85">
        <f t="shared" si="23"/>
        <v>66.7</v>
      </c>
      <c r="G189" s="45">
        <v>50</v>
      </c>
      <c r="H189" s="32">
        <v>3.7</v>
      </c>
      <c r="I189" s="32">
        <v>0.5</v>
      </c>
      <c r="J189" s="32">
        <v>22.9</v>
      </c>
      <c r="K189" s="85">
        <f t="shared" si="24"/>
        <v>110.89999999999999</v>
      </c>
      <c r="L189" s="45">
        <v>50</v>
      </c>
      <c r="M189" s="32">
        <v>3.7</v>
      </c>
      <c r="N189" s="32">
        <v>0.5</v>
      </c>
      <c r="O189" s="32">
        <v>22.9</v>
      </c>
      <c r="P189" s="85">
        <f t="shared" si="25"/>
        <v>110.89999999999999</v>
      </c>
    </row>
    <row r="190" spans="1:16" x14ac:dyDescent="0.25">
      <c r="A190" s="49" t="s">
        <v>5</v>
      </c>
      <c r="B190" s="45">
        <f t="shared" ref="B190:P190" si="26">SUM(B185:B189)</f>
        <v>380</v>
      </c>
      <c r="C190" s="50">
        <f t="shared" si="26"/>
        <v>25.5</v>
      </c>
      <c r="D190" s="50">
        <f t="shared" si="26"/>
        <v>23.8</v>
      </c>
      <c r="E190" s="50">
        <f t="shared" si="26"/>
        <v>53</v>
      </c>
      <c r="F190" s="50">
        <f t="shared" si="26"/>
        <v>500.6</v>
      </c>
      <c r="G190" s="45">
        <f t="shared" si="26"/>
        <v>420</v>
      </c>
      <c r="H190" s="50">
        <f t="shared" si="26"/>
        <v>28.4</v>
      </c>
      <c r="I190" s="50">
        <f t="shared" si="26"/>
        <v>26.400000000000002</v>
      </c>
      <c r="J190" s="50">
        <f t="shared" si="26"/>
        <v>70.300000000000011</v>
      </c>
      <c r="K190" s="50">
        <f t="shared" si="26"/>
        <v>604.79999999999995</v>
      </c>
      <c r="L190" s="45">
        <f t="shared" si="26"/>
        <v>450</v>
      </c>
      <c r="M190" s="50">
        <f t="shared" si="26"/>
        <v>32.5</v>
      </c>
      <c r="N190" s="50">
        <f t="shared" si="26"/>
        <v>29.000000000000004</v>
      </c>
      <c r="O190" s="50">
        <f t="shared" si="26"/>
        <v>77.5</v>
      </c>
      <c r="P190" s="50">
        <f t="shared" si="26"/>
        <v>673.4</v>
      </c>
    </row>
    <row r="191" spans="1:16" x14ac:dyDescent="0.25">
      <c r="A191" s="51" t="s">
        <v>24</v>
      </c>
      <c r="B191" s="52"/>
      <c r="C191" s="86">
        <f>C190*4/F190</f>
        <v>0.20375549340791049</v>
      </c>
      <c r="D191" s="86">
        <f>D190*9/F190</f>
        <v>0.4278865361566121</v>
      </c>
      <c r="E191" s="86">
        <f>E190*4/F190</f>
        <v>0.42349180982820611</v>
      </c>
      <c r="F191" s="143">
        <f>F190/2000</f>
        <v>0.25030000000000002</v>
      </c>
      <c r="G191" s="52"/>
      <c r="H191" s="86">
        <f>H190*4/K190</f>
        <v>0.18783068783068785</v>
      </c>
      <c r="I191" s="86">
        <f>I190*9/K190</f>
        <v>0.3928571428571429</v>
      </c>
      <c r="J191" s="86">
        <f>J190*4/K190</f>
        <v>0.46494708994709005</v>
      </c>
      <c r="K191" s="143">
        <f>K190/2450</f>
        <v>0.24685714285714283</v>
      </c>
      <c r="L191" s="52"/>
      <c r="M191" s="86">
        <f>M190*4/P190</f>
        <v>0.19305019305019305</v>
      </c>
      <c r="N191" s="86">
        <f>N190*9/P190</f>
        <v>0.38758538758538769</v>
      </c>
      <c r="O191" s="86">
        <f>O190*4/P190</f>
        <v>0.46035046035046034</v>
      </c>
      <c r="P191" s="143">
        <f>P190/2700</f>
        <v>0.24940740740740741</v>
      </c>
    </row>
    <row r="192" spans="1:16" x14ac:dyDescent="0.25">
      <c r="A192" s="34"/>
      <c r="B192" s="35"/>
      <c r="C192" s="36"/>
      <c r="D192" s="36"/>
      <c r="E192" s="36"/>
      <c r="F192" s="36"/>
      <c r="G192" s="35"/>
      <c r="H192" s="36"/>
      <c r="I192" s="36"/>
      <c r="J192" s="36"/>
      <c r="K192" s="36"/>
      <c r="L192" s="35"/>
      <c r="M192" s="36"/>
      <c r="N192" s="36"/>
      <c r="O192" s="36"/>
      <c r="P192" s="1"/>
    </row>
    <row r="193" spans="1:16" ht="25.5" x14ac:dyDescent="0.25">
      <c r="A193" s="205" t="s">
        <v>26</v>
      </c>
      <c r="B193" s="45" t="s">
        <v>32</v>
      </c>
      <c r="C193" s="45" t="s">
        <v>33</v>
      </c>
      <c r="D193" s="45" t="s">
        <v>34</v>
      </c>
      <c r="E193" s="45" t="s">
        <v>35</v>
      </c>
      <c r="F193" s="45" t="s">
        <v>36</v>
      </c>
      <c r="G193" s="45" t="s">
        <v>37</v>
      </c>
      <c r="H193" s="45" t="s">
        <v>38</v>
      </c>
      <c r="I193" s="45" t="s">
        <v>39</v>
      </c>
      <c r="J193" s="45" t="s">
        <v>40</v>
      </c>
      <c r="K193" s="45" t="s">
        <v>41</v>
      </c>
      <c r="L193" s="45" t="s">
        <v>42</v>
      </c>
      <c r="M193" s="36"/>
      <c r="N193" s="36"/>
      <c r="O193" s="36"/>
      <c r="P193" s="1"/>
    </row>
    <row r="194" spans="1:16" x14ac:dyDescent="0.25">
      <c r="A194" s="44" t="s">
        <v>27</v>
      </c>
      <c r="B194" s="32">
        <v>265.8</v>
      </c>
      <c r="C194" s="32">
        <v>0.2</v>
      </c>
      <c r="D194" s="32">
        <v>4</v>
      </c>
      <c r="E194" s="32">
        <v>9.5</v>
      </c>
      <c r="F194" s="32">
        <v>0.2</v>
      </c>
      <c r="G194" s="32">
        <v>0.3</v>
      </c>
      <c r="H194" s="32">
        <v>6.9</v>
      </c>
      <c r="I194" s="32">
        <v>0.2</v>
      </c>
      <c r="J194" s="32">
        <v>42.1</v>
      </c>
      <c r="K194" s="32">
        <v>1.2</v>
      </c>
      <c r="L194" s="32">
        <v>5.4</v>
      </c>
      <c r="M194" s="36"/>
      <c r="N194" s="36"/>
      <c r="O194" s="36"/>
      <c r="P194" s="1"/>
    </row>
    <row r="195" spans="1:16" x14ac:dyDescent="0.25">
      <c r="A195" s="44" t="s">
        <v>25</v>
      </c>
      <c r="B195" s="32">
        <v>318.2</v>
      </c>
      <c r="C195" s="32">
        <v>0.2</v>
      </c>
      <c r="D195" s="32">
        <v>4.0999999999999996</v>
      </c>
      <c r="E195" s="32">
        <v>8.4</v>
      </c>
      <c r="F195" s="32">
        <v>0.3</v>
      </c>
      <c r="G195" s="32">
        <v>0.3</v>
      </c>
      <c r="H195" s="32">
        <v>8.3000000000000007</v>
      </c>
      <c r="I195" s="32">
        <v>0.4</v>
      </c>
      <c r="J195" s="32">
        <v>51.9</v>
      </c>
      <c r="K195" s="32">
        <v>1.4</v>
      </c>
      <c r="L195" s="32">
        <v>6.1</v>
      </c>
      <c r="M195" s="36"/>
      <c r="N195" s="36"/>
      <c r="O195" s="36"/>
      <c r="P195" s="1"/>
    </row>
    <row r="196" spans="1:16" x14ac:dyDescent="0.25">
      <c r="A196" s="44" t="s">
        <v>28</v>
      </c>
      <c r="B196" s="32">
        <v>382.7</v>
      </c>
      <c r="C196" s="32">
        <v>0.2</v>
      </c>
      <c r="D196" s="32">
        <v>5</v>
      </c>
      <c r="E196" s="32">
        <v>9.1</v>
      </c>
      <c r="F196" s="32">
        <v>0.3</v>
      </c>
      <c r="G196" s="32">
        <v>0.1</v>
      </c>
      <c r="H196" s="32">
        <v>8.6</v>
      </c>
      <c r="I196" s="32">
        <v>0.5</v>
      </c>
      <c r="J196" s="32">
        <v>54</v>
      </c>
      <c r="K196" s="32">
        <v>1.4</v>
      </c>
      <c r="L196" s="32">
        <v>6.5</v>
      </c>
      <c r="M196" s="36"/>
      <c r="N196" s="36"/>
      <c r="O196" s="36"/>
      <c r="P196" s="1"/>
    </row>
    <row r="197" spans="1:16" ht="25.5" x14ac:dyDescent="0.25">
      <c r="A197" s="205" t="s">
        <v>29</v>
      </c>
      <c r="B197" s="45" t="s">
        <v>44</v>
      </c>
      <c r="C197" s="45" t="s">
        <v>45</v>
      </c>
      <c r="D197" s="45" t="s">
        <v>46</v>
      </c>
      <c r="E197" s="45" t="s">
        <v>47</v>
      </c>
      <c r="F197" s="45" t="s">
        <v>48</v>
      </c>
      <c r="G197" s="45" t="s">
        <v>49</v>
      </c>
      <c r="H197" s="36"/>
      <c r="I197" s="301" t="s">
        <v>43</v>
      </c>
      <c r="J197" s="300"/>
      <c r="K197" s="36"/>
      <c r="L197" s="38"/>
      <c r="M197" s="36"/>
      <c r="N197" s="36"/>
      <c r="O197" s="36"/>
      <c r="P197" s="1"/>
    </row>
    <row r="198" spans="1:16" ht="15" customHeight="1" x14ac:dyDescent="0.25">
      <c r="A198" s="44" t="s">
        <v>27</v>
      </c>
      <c r="B198" s="32">
        <v>628.5</v>
      </c>
      <c r="C198" s="32">
        <v>175.8</v>
      </c>
      <c r="D198" s="32">
        <v>62.8</v>
      </c>
      <c r="E198" s="32">
        <v>296</v>
      </c>
      <c r="F198" s="32">
        <v>3</v>
      </c>
      <c r="G198" s="48">
        <v>0.3</v>
      </c>
      <c r="H198" s="39"/>
      <c r="I198" s="304">
        <v>6.3</v>
      </c>
      <c r="J198" s="300"/>
      <c r="K198" s="36"/>
      <c r="L198" s="38"/>
      <c r="M198" s="36"/>
      <c r="N198" s="36"/>
      <c r="O198" s="36"/>
      <c r="P198" s="1"/>
    </row>
    <row r="199" spans="1:16" ht="15" customHeight="1" x14ac:dyDescent="0.25">
      <c r="A199" s="44" t="s">
        <v>25</v>
      </c>
      <c r="B199" s="32">
        <v>759.2</v>
      </c>
      <c r="C199" s="32">
        <v>195.2</v>
      </c>
      <c r="D199" s="32">
        <v>78.400000000000006</v>
      </c>
      <c r="E199" s="32">
        <v>366</v>
      </c>
      <c r="F199" s="32">
        <v>3.6</v>
      </c>
      <c r="G199" s="32">
        <v>0.4</v>
      </c>
      <c r="H199" s="39"/>
      <c r="I199" s="304">
        <v>9.1</v>
      </c>
      <c r="J199" s="300"/>
      <c r="K199" s="36"/>
      <c r="L199" s="38"/>
      <c r="M199" s="36"/>
      <c r="N199" s="36"/>
      <c r="O199" s="36"/>
      <c r="P199" s="1"/>
    </row>
    <row r="200" spans="1:16" ht="15" customHeight="1" x14ac:dyDescent="0.25">
      <c r="A200" s="44" t="s">
        <v>28</v>
      </c>
      <c r="B200" s="32">
        <v>793.9</v>
      </c>
      <c r="C200" s="32">
        <v>197.8</v>
      </c>
      <c r="D200" s="32">
        <v>82.6</v>
      </c>
      <c r="E200" s="32">
        <v>379.2</v>
      </c>
      <c r="F200" s="32">
        <v>3.8</v>
      </c>
      <c r="G200" s="32">
        <v>0.4</v>
      </c>
      <c r="H200" s="39"/>
      <c r="I200" s="304">
        <v>10</v>
      </c>
      <c r="J200" s="300"/>
      <c r="K200" s="36"/>
      <c r="L200" s="38"/>
      <c r="M200" s="36"/>
      <c r="N200" s="36"/>
      <c r="O200" s="36"/>
      <c r="P200" s="1"/>
    </row>
    <row r="201" spans="1:16" ht="17.649999999999999" customHeight="1" x14ac:dyDescent="0.25">
      <c r="A201" s="172"/>
      <c r="B201" s="173"/>
      <c r="C201" s="173"/>
      <c r="D201" s="173"/>
      <c r="E201" s="173"/>
      <c r="F201" s="173"/>
      <c r="G201" s="173"/>
      <c r="H201" s="39"/>
      <c r="I201" s="173"/>
      <c r="J201" s="203"/>
      <c r="K201" s="36"/>
      <c r="L201" s="38"/>
      <c r="M201" s="36"/>
      <c r="N201" s="36"/>
      <c r="O201" s="36"/>
      <c r="P201" s="1"/>
    </row>
    <row r="202" spans="1:16" ht="18.399999999999999" customHeight="1" x14ac:dyDescent="0.25">
      <c r="A202" s="4"/>
      <c r="B202" s="11"/>
      <c r="C202" s="11"/>
      <c r="D202" s="11"/>
      <c r="E202" s="11"/>
      <c r="F202" s="11"/>
      <c r="G202" s="11"/>
      <c r="H202" s="28"/>
      <c r="I202" s="28"/>
      <c r="J202" s="28"/>
      <c r="K202" s="28"/>
      <c r="L202" s="28"/>
      <c r="M202" s="28"/>
      <c r="N202" s="28"/>
      <c r="O202" s="28"/>
      <c r="P202" s="4"/>
    </row>
    <row r="203" spans="1:16" ht="18.399999999999999" customHeight="1" x14ac:dyDescent="0.25">
      <c r="A203" s="197"/>
      <c r="B203" s="173"/>
      <c r="C203" s="173"/>
      <c r="D203" s="173"/>
      <c r="E203" s="173"/>
      <c r="F203" s="173"/>
      <c r="G203" s="173"/>
      <c r="H203" s="39"/>
      <c r="I203" s="173"/>
      <c r="J203" s="173"/>
      <c r="K203" s="36"/>
      <c r="L203" s="38"/>
      <c r="M203" s="36"/>
      <c r="N203" s="36"/>
      <c r="O203" s="36"/>
      <c r="P203" s="1"/>
    </row>
    <row r="204" spans="1:16" x14ac:dyDescent="0.25">
      <c r="A204" s="197"/>
      <c r="B204" s="173"/>
      <c r="C204" s="173"/>
      <c r="D204" s="173"/>
      <c r="E204" s="173"/>
      <c r="F204" s="173"/>
      <c r="G204" s="173"/>
      <c r="H204" s="39"/>
      <c r="I204" s="173"/>
      <c r="J204" s="173"/>
      <c r="K204" s="36"/>
      <c r="L204" s="38"/>
      <c r="M204" s="36"/>
      <c r="N204" s="36"/>
      <c r="O204" s="36"/>
      <c r="P204" s="1"/>
    </row>
    <row r="205" spans="1:16" x14ac:dyDescent="0.25">
      <c r="A205" s="4"/>
      <c r="B205" s="11"/>
      <c r="C205" s="11"/>
      <c r="D205" s="11"/>
      <c r="E205" s="11"/>
      <c r="F205" s="11"/>
      <c r="G205" s="11"/>
      <c r="H205" s="28"/>
      <c r="I205" s="28"/>
      <c r="J205" s="28"/>
      <c r="K205" s="28"/>
      <c r="L205" s="28"/>
      <c r="M205" s="28"/>
      <c r="N205" s="28"/>
      <c r="O205" s="28"/>
      <c r="P205" s="4"/>
    </row>
    <row r="206" spans="1:16" x14ac:dyDescent="0.25">
      <c r="A206" s="197"/>
      <c r="B206" s="173"/>
      <c r="C206" s="173"/>
      <c r="D206" s="173"/>
      <c r="E206" s="173"/>
      <c r="F206" s="173"/>
      <c r="G206" s="173"/>
      <c r="H206" s="39"/>
      <c r="I206" s="173"/>
      <c r="J206" s="173"/>
      <c r="K206" s="36"/>
      <c r="L206" s="38"/>
      <c r="M206" s="36"/>
      <c r="N206" s="36"/>
      <c r="O206" s="36"/>
      <c r="P206" s="1"/>
    </row>
    <row r="207" spans="1:16" x14ac:dyDescent="0.25">
      <c r="A207" s="197"/>
      <c r="B207" s="173"/>
      <c r="C207" s="173"/>
      <c r="D207" s="173"/>
      <c r="E207" s="173"/>
      <c r="F207" s="173"/>
      <c r="G207" s="173"/>
      <c r="H207" s="39"/>
      <c r="I207" s="173"/>
      <c r="J207" s="173"/>
      <c r="K207" s="36"/>
      <c r="L207" s="38"/>
      <c r="M207" s="36"/>
      <c r="N207" s="36"/>
      <c r="O207" s="36"/>
      <c r="P207" s="1"/>
    </row>
    <row r="208" spans="1:16" x14ac:dyDescent="0.25">
      <c r="A208" s="197"/>
      <c r="B208" s="173"/>
      <c r="C208" s="173"/>
      <c r="D208" s="173"/>
      <c r="E208" s="173"/>
      <c r="F208" s="173"/>
      <c r="G208" s="173"/>
      <c r="H208" s="39"/>
      <c r="I208" s="173"/>
      <c r="J208" s="173"/>
      <c r="K208" s="36"/>
      <c r="L208" s="38"/>
      <c r="M208" s="36"/>
      <c r="N208" s="36"/>
      <c r="O208" s="36"/>
      <c r="P208" s="1"/>
    </row>
    <row r="209" spans="1:17" x14ac:dyDescent="0.25">
      <c r="A209" s="28"/>
      <c r="B209" s="28"/>
      <c r="C209" s="36"/>
      <c r="D209" s="36"/>
      <c r="E209" s="36"/>
      <c r="F209" s="36"/>
      <c r="G209" s="35"/>
      <c r="H209" s="36"/>
      <c r="I209" s="36"/>
      <c r="J209" s="36"/>
      <c r="K209" s="36"/>
      <c r="L209" s="35"/>
      <c r="M209" s="36"/>
      <c r="N209" s="36"/>
      <c r="O209" s="36"/>
      <c r="P209" s="1"/>
    </row>
    <row r="210" spans="1:17" x14ac:dyDescent="0.25">
      <c r="A210" s="197"/>
      <c r="B210" s="173"/>
      <c r="C210" s="173"/>
      <c r="D210" s="173"/>
      <c r="E210" s="173"/>
      <c r="F210" s="173"/>
      <c r="G210" s="173"/>
      <c r="H210" s="39"/>
      <c r="I210" s="173"/>
      <c r="J210" s="173"/>
      <c r="K210" s="36"/>
      <c r="L210" s="38"/>
      <c r="M210" s="36"/>
      <c r="N210" s="36"/>
      <c r="O210" s="36"/>
      <c r="P210" s="1"/>
    </row>
    <row r="211" spans="1:17" x14ac:dyDescent="0.25">
      <c r="A211" s="4"/>
      <c r="B211" s="11"/>
      <c r="C211" s="11"/>
      <c r="D211" s="11"/>
      <c r="E211" s="11"/>
      <c r="F211" s="11"/>
      <c r="G211" s="11"/>
      <c r="H211" s="28"/>
      <c r="I211" s="28"/>
      <c r="J211" s="28"/>
      <c r="K211" s="28"/>
      <c r="L211" s="28"/>
      <c r="M211" s="28"/>
      <c r="N211" s="28"/>
      <c r="O211" s="28"/>
      <c r="P211" s="4"/>
    </row>
    <row r="212" spans="1:17" x14ac:dyDescent="0.25">
      <c r="A212" s="200" t="s">
        <v>73</v>
      </c>
      <c r="B212" s="11"/>
      <c r="C212" s="11"/>
      <c r="D212" s="11"/>
      <c r="E212" s="11"/>
      <c r="F212" s="11"/>
      <c r="G212" s="11"/>
      <c r="H212" s="28"/>
      <c r="I212" s="28"/>
      <c r="J212" s="28"/>
      <c r="K212" s="28"/>
      <c r="L212" s="28"/>
      <c r="M212" s="28"/>
      <c r="N212" s="28"/>
      <c r="O212" s="28"/>
      <c r="P212" s="4"/>
    </row>
    <row r="213" spans="1:17" x14ac:dyDescent="0.25">
      <c r="A213" s="202" t="s">
        <v>12</v>
      </c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10"/>
    </row>
    <row r="214" spans="1:17" x14ac:dyDescent="0.25">
      <c r="A214" s="83">
        <v>1</v>
      </c>
      <c r="B214" s="27">
        <v>2</v>
      </c>
      <c r="C214" s="27">
        <v>3</v>
      </c>
      <c r="D214" s="27">
        <v>4</v>
      </c>
      <c r="E214" s="27">
        <v>5</v>
      </c>
      <c r="F214" s="27">
        <v>6</v>
      </c>
      <c r="G214" s="27">
        <v>7</v>
      </c>
      <c r="H214" s="27">
        <v>8</v>
      </c>
      <c r="I214" s="27">
        <v>9</v>
      </c>
      <c r="J214" s="27">
        <v>10</v>
      </c>
      <c r="K214" s="27">
        <v>11</v>
      </c>
      <c r="L214" s="27">
        <v>12</v>
      </c>
      <c r="M214" s="27">
        <v>13</v>
      </c>
      <c r="N214" s="27">
        <v>14</v>
      </c>
      <c r="O214" s="27">
        <v>15</v>
      </c>
      <c r="P214" s="27">
        <v>16</v>
      </c>
    </row>
    <row r="215" spans="1:17" x14ac:dyDescent="0.25">
      <c r="A215" s="121" t="s">
        <v>203</v>
      </c>
      <c r="B215" s="92">
        <v>120</v>
      </c>
      <c r="C215" s="122">
        <v>0.8</v>
      </c>
      <c r="D215" s="122">
        <v>0.1</v>
      </c>
      <c r="E215" s="122">
        <v>4.0999999999999996</v>
      </c>
      <c r="F215" s="122">
        <v>20.9</v>
      </c>
      <c r="G215" s="122">
        <v>80</v>
      </c>
      <c r="H215" s="122">
        <v>1</v>
      </c>
      <c r="I215" s="122">
        <v>0.2</v>
      </c>
      <c r="J215" s="122">
        <v>5.7</v>
      </c>
      <c r="K215" s="122">
        <v>29</v>
      </c>
      <c r="L215" s="92">
        <v>100</v>
      </c>
      <c r="M215" s="122">
        <v>1.3</v>
      </c>
      <c r="N215" s="122">
        <v>0.2</v>
      </c>
      <c r="O215" s="122">
        <v>7</v>
      </c>
      <c r="P215" s="122">
        <v>36</v>
      </c>
    </row>
    <row r="216" spans="1:17" x14ac:dyDescent="0.25">
      <c r="A216" s="109" t="s">
        <v>166</v>
      </c>
      <c r="B216" s="123">
        <v>70</v>
      </c>
      <c r="C216" s="111">
        <v>17.7</v>
      </c>
      <c r="D216" s="111">
        <v>3.1</v>
      </c>
      <c r="E216" s="111">
        <v>7.9</v>
      </c>
      <c r="F216" s="111">
        <v>132.19999999999999</v>
      </c>
      <c r="G216" s="123">
        <v>90</v>
      </c>
      <c r="H216" s="111">
        <v>20.05</v>
      </c>
      <c r="I216" s="111">
        <v>2.66</v>
      </c>
      <c r="J216" s="111">
        <v>7.95</v>
      </c>
      <c r="K216" s="106">
        <f t="shared" ref="K216:K220" si="27">H216*4+I216*9+J216*4</f>
        <v>135.94</v>
      </c>
      <c r="L216" s="123">
        <v>100</v>
      </c>
      <c r="M216" s="111">
        <v>23.9</v>
      </c>
      <c r="N216" s="111">
        <v>4.2</v>
      </c>
      <c r="O216" s="111">
        <v>17.600000000000001</v>
      </c>
      <c r="P216" s="106">
        <f t="shared" ref="P216:P220" si="28">M216*4+N216*9+O216*4</f>
        <v>203.8</v>
      </c>
    </row>
    <row r="217" spans="1:17" ht="15.4" customHeight="1" x14ac:dyDescent="0.25">
      <c r="A217" s="126" t="s">
        <v>90</v>
      </c>
      <c r="B217" s="123">
        <v>20</v>
      </c>
      <c r="C217" s="111">
        <v>0.49</v>
      </c>
      <c r="D217" s="111">
        <v>3.68</v>
      </c>
      <c r="E217" s="111">
        <v>1.8</v>
      </c>
      <c r="F217" s="111">
        <v>42</v>
      </c>
      <c r="G217" s="123">
        <v>20</v>
      </c>
      <c r="H217" s="111">
        <v>0.49</v>
      </c>
      <c r="I217" s="111">
        <v>3.68</v>
      </c>
      <c r="J217" s="111">
        <v>1.8</v>
      </c>
      <c r="K217" s="106">
        <f t="shared" si="27"/>
        <v>42.280000000000008</v>
      </c>
      <c r="L217" s="123">
        <v>20</v>
      </c>
      <c r="M217" s="111">
        <v>0.49</v>
      </c>
      <c r="N217" s="111">
        <v>3.68</v>
      </c>
      <c r="O217" s="111">
        <v>1.8</v>
      </c>
      <c r="P217" s="106">
        <f t="shared" si="28"/>
        <v>42.280000000000008</v>
      </c>
    </row>
    <row r="218" spans="1:17" ht="25.5" x14ac:dyDescent="0.25">
      <c r="A218" s="126" t="s">
        <v>68</v>
      </c>
      <c r="B218" s="123">
        <v>130</v>
      </c>
      <c r="C218" s="127">
        <v>13.5</v>
      </c>
      <c r="D218" s="124">
        <v>3.7</v>
      </c>
      <c r="E218" s="124">
        <v>23.5</v>
      </c>
      <c r="F218" s="124">
        <v>192</v>
      </c>
      <c r="G218" s="123">
        <v>150</v>
      </c>
      <c r="H218" s="127">
        <v>15.8</v>
      </c>
      <c r="I218" s="124">
        <v>4.5999999999999996</v>
      </c>
      <c r="J218" s="124">
        <v>27.5</v>
      </c>
      <c r="K218" s="106">
        <f t="shared" si="27"/>
        <v>214.6</v>
      </c>
      <c r="L218" s="123">
        <v>180</v>
      </c>
      <c r="M218" s="127">
        <v>19.100000000000001</v>
      </c>
      <c r="N218" s="124">
        <v>4.8</v>
      </c>
      <c r="O218" s="124">
        <v>33.4</v>
      </c>
      <c r="P218" s="106">
        <f t="shared" si="28"/>
        <v>253.2</v>
      </c>
      <c r="Q218" s="109" t="s">
        <v>175</v>
      </c>
    </row>
    <row r="219" spans="1:17" ht="13.9" customHeight="1" x14ac:dyDescent="0.25">
      <c r="A219" s="109" t="s">
        <v>145</v>
      </c>
      <c r="B219" s="123">
        <v>200</v>
      </c>
      <c r="C219" s="111">
        <v>0.3</v>
      </c>
      <c r="D219" s="111">
        <v>0.1</v>
      </c>
      <c r="E219" s="111">
        <v>15.6</v>
      </c>
      <c r="F219" s="111">
        <v>68.5</v>
      </c>
      <c r="G219" s="123">
        <v>200</v>
      </c>
      <c r="H219" s="111">
        <v>0.3</v>
      </c>
      <c r="I219" s="111">
        <v>0.1</v>
      </c>
      <c r="J219" s="111">
        <v>15.6</v>
      </c>
      <c r="K219" s="106">
        <v>68.5</v>
      </c>
      <c r="L219" s="123">
        <v>200</v>
      </c>
      <c r="M219" s="111">
        <v>0.3</v>
      </c>
      <c r="N219" s="111">
        <v>0.1</v>
      </c>
      <c r="O219" s="111">
        <v>15.6</v>
      </c>
      <c r="P219" s="106">
        <v>68.5</v>
      </c>
    </row>
    <row r="220" spans="1:17" ht="15.4" customHeight="1" x14ac:dyDescent="0.25">
      <c r="A220" s="44" t="s">
        <v>4</v>
      </c>
      <c r="B220" s="45">
        <v>30</v>
      </c>
      <c r="C220" s="32">
        <v>2.2000000000000002</v>
      </c>
      <c r="D220" s="32">
        <v>0.3</v>
      </c>
      <c r="E220" s="32">
        <v>13.8</v>
      </c>
      <c r="F220" s="32">
        <v>67.5</v>
      </c>
      <c r="G220" s="45">
        <v>50</v>
      </c>
      <c r="H220" s="32">
        <v>3.7</v>
      </c>
      <c r="I220" s="32">
        <v>0.5</v>
      </c>
      <c r="J220" s="32">
        <v>22.9</v>
      </c>
      <c r="K220" s="85">
        <f t="shared" si="27"/>
        <v>110.89999999999999</v>
      </c>
      <c r="L220" s="45">
        <v>50</v>
      </c>
      <c r="M220" s="32">
        <v>3.7</v>
      </c>
      <c r="N220" s="32">
        <v>0.5</v>
      </c>
      <c r="O220" s="32">
        <v>22.9</v>
      </c>
      <c r="P220" s="85">
        <f t="shared" si="28"/>
        <v>110.89999999999999</v>
      </c>
    </row>
    <row r="221" spans="1:17" ht="15.4" customHeight="1" x14ac:dyDescent="0.25">
      <c r="A221" s="49" t="s">
        <v>5</v>
      </c>
      <c r="B221" s="45">
        <f>SUM(B216:B220)</f>
        <v>450</v>
      </c>
      <c r="C221" s="50">
        <f>SUM(C215:C220)</f>
        <v>34.989999999999995</v>
      </c>
      <c r="D221" s="50">
        <f t="shared" ref="D221:F221" si="29">SUM(D215:D220)</f>
        <v>10.980000000000002</v>
      </c>
      <c r="E221" s="50">
        <f t="shared" si="29"/>
        <v>66.7</v>
      </c>
      <c r="F221" s="50">
        <f t="shared" si="29"/>
        <v>523.1</v>
      </c>
      <c r="G221" s="45">
        <f>SUM(G216:G220)</f>
        <v>510</v>
      </c>
      <c r="H221" s="50">
        <f>SUM(H215:H220)</f>
        <v>41.34</v>
      </c>
      <c r="I221" s="50">
        <f t="shared" ref="I221:K221" si="30">SUM(I215:I220)</f>
        <v>11.74</v>
      </c>
      <c r="J221" s="50">
        <f t="shared" si="30"/>
        <v>81.45</v>
      </c>
      <c r="K221" s="50">
        <f t="shared" si="30"/>
        <v>601.22</v>
      </c>
      <c r="L221" s="45">
        <f>SUM(L216:L220)</f>
        <v>550</v>
      </c>
      <c r="M221" s="50">
        <f>SUM(M215:M220)</f>
        <v>48.79</v>
      </c>
      <c r="N221" s="50">
        <f t="shared" ref="N221:P221" si="31">SUM(N215:N220)</f>
        <v>13.479999999999999</v>
      </c>
      <c r="O221" s="50">
        <f t="shared" si="31"/>
        <v>98.299999999999983</v>
      </c>
      <c r="P221" s="50">
        <f t="shared" si="31"/>
        <v>714.68</v>
      </c>
    </row>
    <row r="222" spans="1:17" x14ac:dyDescent="0.25">
      <c r="A222" s="51" t="s">
        <v>24</v>
      </c>
      <c r="B222" s="52"/>
      <c r="C222" s="86">
        <f>C221*4/F221</f>
        <v>0.26755878417128653</v>
      </c>
      <c r="D222" s="86">
        <f>D221*9/F221</f>
        <v>0.18891225387115276</v>
      </c>
      <c r="E222" s="86">
        <f>E221*4/F221</f>
        <v>0.51003632192697379</v>
      </c>
      <c r="F222" s="143">
        <f>F221/2100</f>
        <v>0.24909523809523812</v>
      </c>
      <c r="G222" s="52"/>
      <c r="H222" s="86">
        <f>H221*4/K221</f>
        <v>0.27504075047403614</v>
      </c>
      <c r="I222" s="86">
        <f>I221*9/K221</f>
        <v>0.17574265659825022</v>
      </c>
      <c r="J222" s="86">
        <f>J221*4/K221</f>
        <v>0.54189814044775619</v>
      </c>
      <c r="K222" s="143">
        <f>K221/2450</f>
        <v>0.24539591836734695</v>
      </c>
      <c r="L222" s="52"/>
      <c r="M222" s="86">
        <f>M221*4/P221</f>
        <v>0.27307326355851569</v>
      </c>
      <c r="N222" s="86">
        <f>N221*9/P221</f>
        <v>0.16975429562881289</v>
      </c>
      <c r="O222" s="86">
        <f>O221*4/P221</f>
        <v>0.5501763026809201</v>
      </c>
      <c r="P222" s="143">
        <f>P221/2700</f>
        <v>0.26469629629629626</v>
      </c>
    </row>
    <row r="223" spans="1:17" x14ac:dyDescent="0.25">
      <c r="A223" s="34"/>
      <c r="B223" s="35"/>
      <c r="C223" s="36"/>
      <c r="D223" s="36"/>
      <c r="E223" s="36"/>
      <c r="F223" s="36"/>
      <c r="G223" s="35"/>
      <c r="H223" s="36"/>
      <c r="I223" s="36"/>
      <c r="J223" s="36"/>
      <c r="K223" s="36"/>
      <c r="L223" s="35"/>
      <c r="M223" s="36"/>
      <c r="N223" s="36"/>
      <c r="O223" s="36"/>
      <c r="P223" s="1"/>
    </row>
    <row r="224" spans="1:17" ht="25.5" x14ac:dyDescent="0.25">
      <c r="A224" s="49" t="s">
        <v>26</v>
      </c>
      <c r="B224" s="45" t="s">
        <v>32</v>
      </c>
      <c r="C224" s="45" t="s">
        <v>33</v>
      </c>
      <c r="D224" s="45" t="s">
        <v>34</v>
      </c>
      <c r="E224" s="45" t="s">
        <v>35</v>
      </c>
      <c r="F224" s="45" t="s">
        <v>36</v>
      </c>
      <c r="G224" s="45" t="s">
        <v>37</v>
      </c>
      <c r="H224" s="45" t="s">
        <v>38</v>
      </c>
      <c r="I224" s="45" t="s">
        <v>39</v>
      </c>
      <c r="J224" s="45" t="s">
        <v>40</v>
      </c>
      <c r="K224" s="45" t="s">
        <v>41</v>
      </c>
      <c r="L224" s="45" t="s">
        <v>42</v>
      </c>
      <c r="M224" s="36"/>
      <c r="N224" s="36"/>
      <c r="O224" s="36"/>
      <c r="P224" s="1"/>
    </row>
    <row r="225" spans="1:16" x14ac:dyDescent="0.25">
      <c r="A225" s="44" t="s">
        <v>27</v>
      </c>
      <c r="B225" s="41">
        <v>154.9</v>
      </c>
      <c r="C225" s="41">
        <v>0.65</v>
      </c>
      <c r="D225" s="41">
        <v>4.4000000000000004</v>
      </c>
      <c r="E225" s="41">
        <v>58.39</v>
      </c>
      <c r="F225" s="41">
        <v>0.51</v>
      </c>
      <c r="G225" s="41">
        <v>0.63</v>
      </c>
      <c r="H225" s="41">
        <v>18.309999999999999</v>
      </c>
      <c r="I225" s="41">
        <v>0.6</v>
      </c>
      <c r="J225" s="41">
        <v>117.68</v>
      </c>
      <c r="K225" s="41">
        <v>1.3</v>
      </c>
      <c r="L225" s="41">
        <v>17.66</v>
      </c>
      <c r="M225" s="36"/>
      <c r="N225" s="36"/>
      <c r="O225" s="36"/>
      <c r="P225" s="1"/>
    </row>
    <row r="226" spans="1:16" x14ac:dyDescent="0.25">
      <c r="A226" s="44" t="s">
        <v>25</v>
      </c>
      <c r="B226" s="41">
        <v>171.3</v>
      </c>
      <c r="C226" s="41">
        <v>0.65</v>
      </c>
      <c r="D226" s="55">
        <v>4.45</v>
      </c>
      <c r="E226" s="41">
        <v>67.58</v>
      </c>
      <c r="F226" s="11">
        <v>0.57999999999999996</v>
      </c>
      <c r="G226" s="41">
        <v>0.63</v>
      </c>
      <c r="H226" s="41">
        <v>19.91</v>
      </c>
      <c r="I226" s="41">
        <v>0.7</v>
      </c>
      <c r="J226" s="41">
        <v>135.78</v>
      </c>
      <c r="K226" s="41" t="s">
        <v>167</v>
      </c>
      <c r="L226" s="41">
        <v>18.559999999999999</v>
      </c>
      <c r="M226" s="36"/>
      <c r="N226" s="36"/>
      <c r="O226" s="36"/>
      <c r="P226" s="1"/>
    </row>
    <row r="227" spans="1:16" x14ac:dyDescent="0.25">
      <c r="A227" s="44" t="s">
        <v>28</v>
      </c>
      <c r="B227" s="41">
        <v>171</v>
      </c>
      <c r="C227" s="41">
        <v>1.1499999999999999</v>
      </c>
      <c r="D227" s="55">
        <v>6.9</v>
      </c>
      <c r="E227" s="41">
        <v>80.98</v>
      </c>
      <c r="F227" s="41">
        <v>1.06</v>
      </c>
      <c r="G227" s="41">
        <v>0.73</v>
      </c>
      <c r="H227" s="41">
        <v>23.21</v>
      </c>
      <c r="I227" s="41">
        <v>0.8</v>
      </c>
      <c r="J227" s="41">
        <v>159.88</v>
      </c>
      <c r="K227" s="61">
        <v>45748</v>
      </c>
      <c r="L227" s="41">
        <v>22.56</v>
      </c>
      <c r="M227" s="36"/>
      <c r="N227" s="36"/>
      <c r="O227" s="36"/>
      <c r="P227" s="1"/>
    </row>
    <row r="228" spans="1:16" ht="25.5" x14ac:dyDescent="0.25">
      <c r="A228" s="49" t="s">
        <v>29</v>
      </c>
      <c r="B228" s="56" t="s">
        <v>44</v>
      </c>
      <c r="C228" s="56" t="s">
        <v>45</v>
      </c>
      <c r="D228" s="56" t="s">
        <v>46</v>
      </c>
      <c r="E228" s="56" t="s">
        <v>47</v>
      </c>
      <c r="F228" s="56" t="s">
        <v>48</v>
      </c>
      <c r="G228" s="56" t="s">
        <v>49</v>
      </c>
      <c r="H228" s="36"/>
      <c r="I228" s="301" t="s">
        <v>43</v>
      </c>
      <c r="J228" s="300"/>
      <c r="K228" s="36"/>
      <c r="L228" s="38"/>
      <c r="M228" s="36"/>
      <c r="N228" s="36"/>
      <c r="O228" s="36"/>
      <c r="P228" s="1"/>
    </row>
    <row r="229" spans="1:16" x14ac:dyDescent="0.25">
      <c r="A229" s="44" t="s">
        <v>27</v>
      </c>
      <c r="B229" s="55" t="s">
        <v>168</v>
      </c>
      <c r="C229" s="41">
        <v>307.51</v>
      </c>
      <c r="D229" s="41">
        <v>157.35</v>
      </c>
      <c r="E229" s="41">
        <v>635.83000000000004</v>
      </c>
      <c r="F229" s="41">
        <v>8.9700000000000006</v>
      </c>
      <c r="G229" s="41" t="s">
        <v>169</v>
      </c>
      <c r="H229" s="39"/>
      <c r="I229" s="313">
        <v>17.84</v>
      </c>
      <c r="J229" s="300"/>
      <c r="K229" s="36"/>
      <c r="L229" s="38"/>
      <c r="M229" s="1"/>
      <c r="N229" s="1"/>
      <c r="O229" s="1"/>
      <c r="P229" s="1"/>
    </row>
    <row r="230" spans="1:16" x14ac:dyDescent="0.25">
      <c r="A230" s="44" t="s">
        <v>25</v>
      </c>
      <c r="B230" s="41" t="s">
        <v>170</v>
      </c>
      <c r="C230" s="41">
        <v>322.42</v>
      </c>
      <c r="D230" s="41">
        <v>179.15</v>
      </c>
      <c r="E230" s="41">
        <v>719.93</v>
      </c>
      <c r="F230" s="41">
        <v>9</v>
      </c>
      <c r="G230" s="41" t="s">
        <v>171</v>
      </c>
      <c r="H230" s="39"/>
      <c r="I230" s="299">
        <v>19.84</v>
      </c>
      <c r="J230" s="300"/>
      <c r="K230" s="36"/>
      <c r="L230" s="38"/>
      <c r="M230" s="36"/>
      <c r="N230" s="36"/>
      <c r="O230" s="36"/>
      <c r="P230" s="1"/>
    </row>
    <row r="231" spans="1:16" x14ac:dyDescent="0.25">
      <c r="A231" s="44" t="s">
        <v>28</v>
      </c>
      <c r="B231" s="41" t="s">
        <v>172</v>
      </c>
      <c r="C231" s="41">
        <v>338.71</v>
      </c>
      <c r="D231" s="41">
        <v>201.95</v>
      </c>
      <c r="E231" s="41">
        <v>801.73</v>
      </c>
      <c r="F231" s="41">
        <v>13.67</v>
      </c>
      <c r="G231" s="41">
        <v>0.9</v>
      </c>
      <c r="H231" s="39"/>
      <c r="I231" s="302">
        <v>23.44</v>
      </c>
      <c r="J231" s="300"/>
      <c r="K231" s="36"/>
      <c r="L231" s="38"/>
      <c r="M231" s="36"/>
      <c r="N231" s="36"/>
      <c r="O231" s="36"/>
      <c r="P231" s="1"/>
    </row>
    <row r="232" spans="1:16" x14ac:dyDescent="0.25">
      <c r="A232" s="4"/>
      <c r="B232" s="11"/>
      <c r="C232" s="11"/>
      <c r="D232" s="11"/>
      <c r="E232" s="11"/>
      <c r="F232" s="11"/>
      <c r="G232" s="11"/>
      <c r="H232" s="28"/>
      <c r="I232" s="28"/>
      <c r="J232" s="28"/>
      <c r="K232" s="28"/>
      <c r="L232" s="28"/>
      <c r="M232" s="28"/>
      <c r="N232" s="28"/>
      <c r="O232" s="28"/>
      <c r="P232" s="4"/>
    </row>
    <row r="233" spans="1:16" x14ac:dyDescent="0.25">
      <c r="A233" s="197"/>
      <c r="B233" s="173"/>
      <c r="C233" s="173"/>
      <c r="D233" s="173"/>
      <c r="E233" s="173"/>
      <c r="F233" s="173"/>
      <c r="G233" s="173"/>
      <c r="H233" s="39"/>
      <c r="I233" s="173"/>
      <c r="J233" s="173"/>
      <c r="K233" s="36"/>
      <c r="L233" s="38"/>
      <c r="M233" s="36"/>
      <c r="N233" s="36"/>
      <c r="O233" s="36"/>
      <c r="P233" s="1"/>
    </row>
    <row r="234" spans="1:16" x14ac:dyDescent="0.25">
      <c r="A234" s="197"/>
      <c r="B234" s="173"/>
      <c r="C234" s="173"/>
      <c r="D234" s="173"/>
      <c r="E234" s="173"/>
      <c r="F234" s="173"/>
      <c r="G234" s="173"/>
      <c r="H234" s="39"/>
      <c r="I234" s="173"/>
      <c r="J234" s="173"/>
      <c r="K234" s="36"/>
      <c r="L234" s="38"/>
      <c r="M234" s="36"/>
      <c r="N234" s="36"/>
      <c r="O234" s="36"/>
      <c r="P234" s="1"/>
    </row>
    <row r="235" spans="1:16" x14ac:dyDescent="0.25">
      <c r="A235" s="4"/>
      <c r="B235" s="11"/>
      <c r="C235" s="11"/>
      <c r="D235" s="11"/>
      <c r="E235" s="11"/>
      <c r="F235" s="11"/>
      <c r="G235" s="11"/>
      <c r="H235" s="28"/>
      <c r="I235" s="28"/>
      <c r="J235" s="28"/>
      <c r="K235" s="28"/>
      <c r="L235" s="28"/>
      <c r="M235" s="28"/>
      <c r="N235" s="28"/>
      <c r="O235" s="28"/>
      <c r="P235" s="4"/>
    </row>
    <row r="236" spans="1:16" x14ac:dyDescent="0.25">
      <c r="A236" s="197"/>
      <c r="B236" s="173"/>
      <c r="C236" s="173"/>
      <c r="D236" s="173"/>
      <c r="E236" s="173"/>
      <c r="F236" s="173"/>
      <c r="G236" s="173"/>
      <c r="H236" s="39"/>
      <c r="I236" s="173"/>
      <c r="J236" s="173"/>
      <c r="K236" s="36"/>
      <c r="L236" s="38"/>
      <c r="M236" s="36"/>
      <c r="N236" s="36"/>
      <c r="O236" s="36"/>
      <c r="P236" s="1"/>
    </row>
    <row r="237" spans="1:16" x14ac:dyDescent="0.25">
      <c r="A237" s="197"/>
      <c r="B237" s="173"/>
      <c r="C237" s="173"/>
      <c r="D237" s="173"/>
      <c r="E237" s="173"/>
      <c r="F237" s="173"/>
      <c r="G237" s="173"/>
      <c r="H237" s="39"/>
      <c r="I237" s="173"/>
      <c r="J237" s="173"/>
      <c r="K237" s="36"/>
      <c r="L237" s="38"/>
      <c r="M237" s="36"/>
      <c r="N237" s="36"/>
      <c r="O237" s="36"/>
      <c r="P237" s="1"/>
    </row>
    <row r="238" spans="1:16" x14ac:dyDescent="0.25">
      <c r="A238" s="197"/>
      <c r="B238" s="173"/>
      <c r="C238" s="173"/>
      <c r="D238" s="173"/>
      <c r="E238" s="173"/>
      <c r="F238" s="173"/>
      <c r="G238" s="173"/>
      <c r="H238" s="39"/>
      <c r="I238" s="173"/>
      <c r="J238" s="173"/>
      <c r="K238" s="36"/>
      <c r="L238" s="38"/>
      <c r="M238" s="36"/>
      <c r="N238" s="36"/>
      <c r="O238" s="36"/>
      <c r="P238" s="1"/>
    </row>
    <row r="239" spans="1:16" x14ac:dyDescent="0.25">
      <c r="A239" s="28"/>
      <c r="B239" s="28"/>
      <c r="C239" s="36"/>
      <c r="D239" s="36"/>
      <c r="E239" s="36"/>
      <c r="F239" s="36"/>
      <c r="G239" s="35"/>
      <c r="H239" s="36"/>
      <c r="I239" s="36"/>
      <c r="J239" s="36"/>
      <c r="K239" s="36"/>
      <c r="L239" s="35"/>
      <c r="M239" s="36"/>
      <c r="N239" s="36"/>
      <c r="O239" s="36"/>
      <c r="P239" s="1"/>
    </row>
    <row r="240" spans="1:16" x14ac:dyDescent="0.25">
      <c r="A240" s="197"/>
      <c r="B240" s="173"/>
      <c r="C240" s="173"/>
      <c r="D240" s="173"/>
      <c r="E240" s="173"/>
      <c r="F240" s="173"/>
      <c r="G240" s="173"/>
      <c r="H240" s="39"/>
      <c r="I240" s="173"/>
      <c r="J240" s="173"/>
      <c r="K240" s="36"/>
      <c r="L240" s="38"/>
      <c r="M240" s="36"/>
      <c r="N240" s="36"/>
      <c r="O240" s="36"/>
      <c r="P240" s="1"/>
    </row>
    <row r="241" spans="1:16" x14ac:dyDescent="0.25">
      <c r="A241" s="4"/>
      <c r="B241" s="11"/>
      <c r="C241" s="11"/>
      <c r="D241" s="11"/>
      <c r="E241" s="11"/>
      <c r="F241" s="11"/>
      <c r="G241" s="11"/>
      <c r="H241" s="28"/>
      <c r="I241" s="28"/>
      <c r="J241" s="28"/>
      <c r="K241" s="28"/>
      <c r="L241" s="28"/>
      <c r="M241" s="28"/>
      <c r="N241" s="28"/>
      <c r="O241" s="28"/>
      <c r="P241" s="4"/>
    </row>
    <row r="242" spans="1:16" x14ac:dyDescent="0.25">
      <c r="A242" s="4"/>
      <c r="B242" s="11"/>
      <c r="C242" s="11"/>
      <c r="D242" s="11"/>
      <c r="E242" s="11"/>
      <c r="F242" s="11"/>
      <c r="G242" s="11"/>
      <c r="H242" s="28"/>
      <c r="I242" s="28"/>
      <c r="J242" s="28"/>
      <c r="K242" s="28"/>
      <c r="L242" s="28"/>
      <c r="M242" s="28"/>
      <c r="N242" s="28"/>
      <c r="O242" s="28"/>
      <c r="P242" s="4"/>
    </row>
    <row r="243" spans="1:16" ht="14.25" customHeight="1" x14ac:dyDescent="0.25">
      <c r="A243" s="4"/>
      <c r="B243" s="11"/>
      <c r="C243" s="11"/>
      <c r="D243" s="11"/>
      <c r="E243" s="11"/>
      <c r="F243" s="11"/>
      <c r="G243" s="11"/>
      <c r="H243" s="28"/>
      <c r="I243" s="28"/>
      <c r="J243" s="28"/>
      <c r="K243" s="28"/>
      <c r="L243" s="28"/>
      <c r="M243" s="28"/>
      <c r="N243" s="28"/>
      <c r="O243" s="28"/>
      <c r="P243" s="4"/>
    </row>
    <row r="244" spans="1:16" ht="16.149999999999999" customHeight="1" x14ac:dyDescent="0.25">
      <c r="A244" s="200" t="s">
        <v>73</v>
      </c>
      <c r="B244" s="35"/>
      <c r="C244" s="36"/>
      <c r="D244" s="36"/>
      <c r="E244" s="36"/>
      <c r="F244" s="36"/>
      <c r="G244" s="35"/>
      <c r="H244" s="36"/>
      <c r="I244" s="36"/>
      <c r="J244" s="36"/>
      <c r="K244" s="36"/>
      <c r="L244" s="35"/>
      <c r="M244" s="36"/>
      <c r="N244" s="36"/>
      <c r="O244" s="36"/>
      <c r="P244" s="1"/>
    </row>
    <row r="245" spans="1:16" ht="17.25" customHeight="1" x14ac:dyDescent="0.25">
      <c r="A245" s="202" t="s">
        <v>13</v>
      </c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10"/>
    </row>
    <row r="246" spans="1:16" ht="27" customHeight="1" x14ac:dyDescent="0.25">
      <c r="A246" s="83">
        <v>1</v>
      </c>
      <c r="B246" s="27">
        <v>2</v>
      </c>
      <c r="C246" s="27">
        <v>3</v>
      </c>
      <c r="D246" s="27">
        <v>4</v>
      </c>
      <c r="E246" s="27">
        <v>5</v>
      </c>
      <c r="F246" s="27">
        <v>6</v>
      </c>
      <c r="G246" s="27">
        <v>7</v>
      </c>
      <c r="H246" s="27">
        <v>8</v>
      </c>
      <c r="I246" s="27">
        <v>9</v>
      </c>
      <c r="J246" s="27">
        <v>10</v>
      </c>
      <c r="K246" s="27">
        <v>11</v>
      </c>
      <c r="L246" s="27">
        <v>12</v>
      </c>
      <c r="M246" s="27">
        <v>13</v>
      </c>
      <c r="N246" s="27">
        <v>14</v>
      </c>
      <c r="O246" s="27">
        <v>15</v>
      </c>
      <c r="P246" s="27">
        <v>16</v>
      </c>
    </row>
    <row r="247" spans="1:16" ht="25.9" customHeight="1" x14ac:dyDescent="0.25">
      <c r="A247" s="121" t="s">
        <v>74</v>
      </c>
      <c r="B247" s="122">
        <v>60</v>
      </c>
      <c r="C247" s="122">
        <v>0.5</v>
      </c>
      <c r="D247" s="122">
        <v>3.1</v>
      </c>
      <c r="E247" s="122">
        <v>2.4</v>
      </c>
      <c r="F247" s="122">
        <v>39.299999999999997</v>
      </c>
      <c r="G247" s="122">
        <v>80</v>
      </c>
      <c r="H247" s="122">
        <v>0.7</v>
      </c>
      <c r="I247" s="122">
        <v>3.1</v>
      </c>
      <c r="J247" s="122">
        <v>3.2</v>
      </c>
      <c r="K247" s="122">
        <v>43.6</v>
      </c>
      <c r="L247" s="122">
        <v>100</v>
      </c>
      <c r="M247" s="122">
        <v>0.9</v>
      </c>
      <c r="N247" s="122">
        <v>5.0999999999999996</v>
      </c>
      <c r="O247" s="122">
        <v>4.2</v>
      </c>
      <c r="P247" s="122">
        <v>66.3</v>
      </c>
    </row>
    <row r="248" spans="1:16" x14ac:dyDescent="0.25">
      <c r="A248" s="109" t="s">
        <v>173</v>
      </c>
      <c r="B248" s="101">
        <v>70</v>
      </c>
      <c r="C248" s="102">
        <v>11.4</v>
      </c>
      <c r="D248" s="102">
        <v>1.3</v>
      </c>
      <c r="E248" s="102">
        <v>9.8000000000000007</v>
      </c>
      <c r="F248" s="102">
        <v>201.3</v>
      </c>
      <c r="G248" s="101">
        <v>90</v>
      </c>
      <c r="H248" s="102">
        <v>15.5</v>
      </c>
      <c r="I248" s="102">
        <v>1.3</v>
      </c>
      <c r="J248" s="102">
        <v>11.5</v>
      </c>
      <c r="K248" s="102">
        <v>235.2</v>
      </c>
      <c r="L248" s="101">
        <v>100</v>
      </c>
      <c r="M248" s="102">
        <v>17.100000000000001</v>
      </c>
      <c r="N248" s="102">
        <v>2</v>
      </c>
      <c r="O248" s="102">
        <v>15.1</v>
      </c>
      <c r="P248" s="102">
        <v>273.39999999999998</v>
      </c>
    </row>
    <row r="249" spans="1:16" x14ac:dyDescent="0.25">
      <c r="A249" s="109" t="s">
        <v>53</v>
      </c>
      <c r="B249" s="123">
        <v>20</v>
      </c>
      <c r="C249" s="111">
        <v>0.76</v>
      </c>
      <c r="D249" s="111">
        <v>1.9</v>
      </c>
      <c r="E249" s="111">
        <v>2.37</v>
      </c>
      <c r="F249" s="106">
        <f t="shared" ref="F249:F252" si="32">C249*4+D249*9+E249*4</f>
        <v>29.619999999999997</v>
      </c>
      <c r="G249" s="123">
        <v>20</v>
      </c>
      <c r="H249" s="111">
        <v>0.76</v>
      </c>
      <c r="I249" s="111">
        <v>1.9</v>
      </c>
      <c r="J249" s="111">
        <v>2.37</v>
      </c>
      <c r="K249" s="106">
        <f t="shared" ref="K249:K252" si="33">H249*4+I249*9+J249*4</f>
        <v>29.619999999999997</v>
      </c>
      <c r="L249" s="123">
        <v>20</v>
      </c>
      <c r="M249" s="111">
        <v>0.76</v>
      </c>
      <c r="N249" s="111">
        <v>1.9</v>
      </c>
      <c r="O249" s="111">
        <v>2.37</v>
      </c>
      <c r="P249" s="106">
        <f t="shared" ref="P249:P252" si="34">M249*4+N249*9+O249*4</f>
        <v>29.619999999999997</v>
      </c>
    </row>
    <row r="250" spans="1:16" ht="25.5" x14ac:dyDescent="0.25">
      <c r="A250" s="109" t="s">
        <v>67</v>
      </c>
      <c r="B250" s="123">
        <v>130</v>
      </c>
      <c r="C250" s="111">
        <v>2.4</v>
      </c>
      <c r="D250" s="111">
        <v>4.7</v>
      </c>
      <c r="E250" s="111">
        <v>12.6</v>
      </c>
      <c r="F250" s="106">
        <v>124.3</v>
      </c>
      <c r="G250" s="123">
        <v>150</v>
      </c>
      <c r="H250" s="111">
        <v>2.7</v>
      </c>
      <c r="I250" s="111">
        <v>7.3</v>
      </c>
      <c r="J250" s="111">
        <v>14.5</v>
      </c>
      <c r="K250" s="106">
        <v>136.4</v>
      </c>
      <c r="L250" s="123">
        <v>180</v>
      </c>
      <c r="M250" s="111">
        <v>3.1</v>
      </c>
      <c r="N250" s="111">
        <v>6.5</v>
      </c>
      <c r="O250" s="111">
        <v>16.7</v>
      </c>
      <c r="P250" s="106">
        <v>141.80000000000001</v>
      </c>
    </row>
    <row r="251" spans="1:16" x14ac:dyDescent="0.25">
      <c r="A251" s="126" t="s">
        <v>153</v>
      </c>
      <c r="B251" s="123">
        <v>200</v>
      </c>
      <c r="C251" s="128">
        <v>7.7</v>
      </c>
      <c r="D251" s="128">
        <v>4.3</v>
      </c>
      <c r="E251" s="128">
        <v>12.9</v>
      </c>
      <c r="F251" s="106">
        <v>122.3</v>
      </c>
      <c r="G251" s="123">
        <v>200</v>
      </c>
      <c r="H251" s="128">
        <v>7.7</v>
      </c>
      <c r="I251" s="128">
        <v>4.3</v>
      </c>
      <c r="J251" s="128">
        <v>12.9</v>
      </c>
      <c r="K251" s="106">
        <v>122.3</v>
      </c>
      <c r="L251" s="123">
        <v>200</v>
      </c>
      <c r="M251" s="128">
        <v>7.7</v>
      </c>
      <c r="N251" s="128">
        <v>4.3</v>
      </c>
      <c r="O251" s="128">
        <v>12.9</v>
      </c>
      <c r="P251" s="106">
        <v>122.3</v>
      </c>
    </row>
    <row r="252" spans="1:16" x14ac:dyDescent="0.25">
      <c r="A252" s="44" t="s">
        <v>4</v>
      </c>
      <c r="B252" s="45">
        <v>30</v>
      </c>
      <c r="C252" s="32">
        <v>2.2000000000000002</v>
      </c>
      <c r="D252" s="32">
        <v>0.3</v>
      </c>
      <c r="E252" s="32">
        <v>13.8</v>
      </c>
      <c r="F252" s="85">
        <f t="shared" si="32"/>
        <v>66.7</v>
      </c>
      <c r="G252" s="45">
        <v>50</v>
      </c>
      <c r="H252" s="32">
        <v>3.7</v>
      </c>
      <c r="I252" s="32">
        <v>0.5</v>
      </c>
      <c r="J252" s="32">
        <v>22.9</v>
      </c>
      <c r="K252" s="85">
        <f t="shared" si="33"/>
        <v>110.89999999999999</v>
      </c>
      <c r="L252" s="45">
        <v>50</v>
      </c>
      <c r="M252" s="32">
        <v>3.7</v>
      </c>
      <c r="N252" s="32">
        <v>0.5</v>
      </c>
      <c r="O252" s="32">
        <v>22.9</v>
      </c>
      <c r="P252" s="85">
        <f t="shared" si="34"/>
        <v>110.89999999999999</v>
      </c>
    </row>
    <row r="253" spans="1:16" x14ac:dyDescent="0.25">
      <c r="A253" s="49" t="s">
        <v>5</v>
      </c>
      <c r="B253" s="45">
        <f t="shared" ref="B253:P253" si="35">SUM(B248:B252)</f>
        <v>450</v>
      </c>
      <c r="C253" s="50">
        <f t="shared" si="35"/>
        <v>24.46</v>
      </c>
      <c r="D253" s="50">
        <f t="shared" si="35"/>
        <v>12.5</v>
      </c>
      <c r="E253" s="50">
        <f t="shared" si="35"/>
        <v>51.47</v>
      </c>
      <c r="F253" s="50">
        <f t="shared" si="35"/>
        <v>544.22</v>
      </c>
      <c r="G253" s="45">
        <f t="shared" si="35"/>
        <v>510</v>
      </c>
      <c r="H253" s="50">
        <f t="shared" si="35"/>
        <v>30.36</v>
      </c>
      <c r="I253" s="50">
        <f t="shared" si="35"/>
        <v>15.3</v>
      </c>
      <c r="J253" s="50">
        <f t="shared" si="35"/>
        <v>64.17</v>
      </c>
      <c r="K253" s="50">
        <f t="shared" si="35"/>
        <v>634.41999999999996</v>
      </c>
      <c r="L253" s="45">
        <f t="shared" si="35"/>
        <v>550</v>
      </c>
      <c r="M253" s="50">
        <f t="shared" si="35"/>
        <v>32.360000000000007</v>
      </c>
      <c r="N253" s="50">
        <f t="shared" si="35"/>
        <v>15.2</v>
      </c>
      <c r="O253" s="50">
        <f t="shared" si="35"/>
        <v>69.97</v>
      </c>
      <c r="P253" s="50">
        <f t="shared" si="35"/>
        <v>678.02</v>
      </c>
    </row>
    <row r="254" spans="1:16" x14ac:dyDescent="0.25">
      <c r="A254" s="51" t="s">
        <v>24</v>
      </c>
      <c r="B254" s="52"/>
      <c r="C254" s="86">
        <f>C253*4/F253</f>
        <v>0.17978023593399728</v>
      </c>
      <c r="D254" s="86">
        <f>D253*9/F253</f>
        <v>0.20671787144904633</v>
      </c>
      <c r="E254" s="86">
        <f>E253*4/F253</f>
        <v>0.37830289221270808</v>
      </c>
      <c r="F254" s="86">
        <f>F253/2100</f>
        <v>0.25915238095238097</v>
      </c>
      <c r="G254" s="52"/>
      <c r="H254" s="86">
        <f>H253*4/K253</f>
        <v>0.19141893382932443</v>
      </c>
      <c r="I254" s="86">
        <f>I253*9/K253</f>
        <v>0.21704864285489112</v>
      </c>
      <c r="J254" s="86">
        <f>J253*4/K253</f>
        <v>0.40459001923016302</v>
      </c>
      <c r="K254" s="86">
        <f>K253/2450</f>
        <v>0.25894693877551017</v>
      </c>
      <c r="L254" s="52"/>
      <c r="M254" s="86">
        <f>M253*4/P253</f>
        <v>0.19090882274859153</v>
      </c>
      <c r="N254" s="86">
        <f>N253*9/P253</f>
        <v>0.20176395976519865</v>
      </c>
      <c r="O254" s="86">
        <f>O253*4/P253</f>
        <v>0.41279018318043714</v>
      </c>
      <c r="P254" s="86">
        <f>P253/2700</f>
        <v>0.25111851851851852</v>
      </c>
    </row>
    <row r="255" spans="1:16" x14ac:dyDescent="0.25">
      <c r="A255" s="34"/>
      <c r="B255" s="35"/>
      <c r="C255" s="36"/>
      <c r="D255" s="36"/>
      <c r="E255" s="36"/>
      <c r="F255" s="36"/>
      <c r="G255" s="35"/>
      <c r="H255" s="36"/>
      <c r="I255" s="36"/>
      <c r="J255" s="36"/>
      <c r="K255" s="36"/>
      <c r="L255" s="35"/>
      <c r="M255" s="36"/>
      <c r="N255" s="36"/>
      <c r="O255" s="36"/>
      <c r="P255" s="1"/>
    </row>
    <row r="256" spans="1:16" ht="25.5" x14ac:dyDescent="0.25">
      <c r="A256" s="205" t="s">
        <v>26</v>
      </c>
      <c r="B256" s="45" t="s">
        <v>32</v>
      </c>
      <c r="C256" s="45" t="s">
        <v>33</v>
      </c>
      <c r="D256" s="45" t="s">
        <v>34</v>
      </c>
      <c r="E256" s="45" t="s">
        <v>35</v>
      </c>
      <c r="F256" s="45" t="s">
        <v>36</v>
      </c>
      <c r="G256" s="45" t="s">
        <v>37</v>
      </c>
      <c r="H256" s="45" t="s">
        <v>38</v>
      </c>
      <c r="I256" s="45" t="s">
        <v>39</v>
      </c>
      <c r="J256" s="45" t="s">
        <v>40</v>
      </c>
      <c r="K256" s="45" t="s">
        <v>41</v>
      </c>
      <c r="L256" s="45" t="s">
        <v>42</v>
      </c>
      <c r="M256" s="36"/>
      <c r="N256" s="14"/>
      <c r="O256" s="14"/>
      <c r="P256" s="14"/>
    </row>
    <row r="257" spans="1:16" x14ac:dyDescent="0.25">
      <c r="A257" s="44" t="s">
        <v>27</v>
      </c>
      <c r="B257" s="41">
        <v>104.4</v>
      </c>
      <c r="C257" s="41">
        <v>0.28000000000000003</v>
      </c>
      <c r="D257" s="55">
        <v>4.04</v>
      </c>
      <c r="E257" s="55">
        <v>39.979999999999997</v>
      </c>
      <c r="F257" s="41">
        <v>0.17</v>
      </c>
      <c r="G257" s="41">
        <v>0.24</v>
      </c>
      <c r="H257" s="55">
        <v>6.39</v>
      </c>
      <c r="I257" s="41">
        <v>0.4</v>
      </c>
      <c r="J257" s="41">
        <v>46.5</v>
      </c>
      <c r="K257" s="41">
        <v>0.85</v>
      </c>
      <c r="L257" s="55">
        <v>34.729999999999997</v>
      </c>
      <c r="M257" s="36"/>
      <c r="N257" s="4"/>
      <c r="O257" s="10"/>
      <c r="P257" s="10"/>
    </row>
    <row r="258" spans="1:16" x14ac:dyDescent="0.25">
      <c r="A258" s="44" t="s">
        <v>25</v>
      </c>
      <c r="B258" s="41">
        <v>120.8</v>
      </c>
      <c r="C258" s="41">
        <v>0.41</v>
      </c>
      <c r="D258" s="41">
        <v>5.4</v>
      </c>
      <c r="E258" s="32">
        <v>53.1</v>
      </c>
      <c r="F258" s="41">
        <v>0.28000000000000003</v>
      </c>
      <c r="G258" s="41">
        <v>0.24</v>
      </c>
      <c r="H258" s="55">
        <v>8.36</v>
      </c>
      <c r="I258" s="41">
        <v>0.6</v>
      </c>
      <c r="J258" s="41">
        <v>64.400000000000006</v>
      </c>
      <c r="K258" s="55">
        <v>1.25</v>
      </c>
      <c r="L258" s="55">
        <v>42.96</v>
      </c>
      <c r="M258" s="36"/>
      <c r="N258" s="14"/>
      <c r="O258" s="14"/>
      <c r="P258" s="14"/>
    </row>
    <row r="259" spans="1:16" x14ac:dyDescent="0.25">
      <c r="A259" s="44" t="s">
        <v>28</v>
      </c>
      <c r="B259" s="55">
        <v>146.69999999999999</v>
      </c>
      <c r="C259" s="55">
        <v>0.4</v>
      </c>
      <c r="D259" s="55">
        <v>5.56</v>
      </c>
      <c r="E259" s="55">
        <v>55.24</v>
      </c>
      <c r="F259" s="55">
        <v>0.4</v>
      </c>
      <c r="G259" s="55">
        <v>0.2</v>
      </c>
      <c r="H259" s="55">
        <v>9.3699999999999992</v>
      </c>
      <c r="I259" s="55">
        <v>0.7</v>
      </c>
      <c r="J259" s="55">
        <v>64.599999999999994</v>
      </c>
      <c r="K259" s="55">
        <v>1.35</v>
      </c>
      <c r="L259" s="55">
        <v>46.94</v>
      </c>
      <c r="M259" s="36"/>
      <c r="N259" s="4"/>
      <c r="O259" s="10"/>
      <c r="P259" s="10"/>
    </row>
    <row r="260" spans="1:16" ht="25.5" x14ac:dyDescent="0.25">
      <c r="A260" s="205" t="s">
        <v>29</v>
      </c>
      <c r="B260" s="56" t="s">
        <v>44</v>
      </c>
      <c r="C260" s="56" t="s">
        <v>45</v>
      </c>
      <c r="D260" s="56" t="s">
        <v>46</v>
      </c>
      <c r="E260" s="56" t="s">
        <v>47</v>
      </c>
      <c r="F260" s="56" t="s">
        <v>48</v>
      </c>
      <c r="G260" s="56" t="s">
        <v>49</v>
      </c>
      <c r="H260" s="36"/>
      <c r="I260" s="301" t="s">
        <v>43</v>
      </c>
      <c r="J260" s="300"/>
      <c r="K260" s="36"/>
      <c r="L260" s="38"/>
      <c r="M260" s="36"/>
      <c r="N260" s="4"/>
      <c r="O260" s="36"/>
      <c r="P260" s="1"/>
    </row>
    <row r="261" spans="1:16" x14ac:dyDescent="0.25">
      <c r="A261" s="44" t="s">
        <v>27</v>
      </c>
      <c r="B261" s="11">
        <v>1003.5</v>
      </c>
      <c r="C261" s="41">
        <v>110.1</v>
      </c>
      <c r="D261" s="41">
        <v>80</v>
      </c>
      <c r="E261" s="41">
        <v>242</v>
      </c>
      <c r="F261" s="55">
        <v>2.58</v>
      </c>
      <c r="G261" s="41">
        <v>0.7</v>
      </c>
      <c r="H261" s="39"/>
      <c r="I261" s="299">
        <v>6.68</v>
      </c>
      <c r="J261" s="300"/>
      <c r="K261" s="36"/>
      <c r="L261" s="38"/>
      <c r="M261" s="36"/>
      <c r="N261" s="36"/>
      <c r="O261" s="36"/>
      <c r="P261" s="1"/>
    </row>
    <row r="262" spans="1:16" x14ac:dyDescent="0.25">
      <c r="A262" s="44" t="s">
        <v>25</v>
      </c>
      <c r="B262" s="41">
        <v>2230.8000000000002</v>
      </c>
      <c r="C262" s="41">
        <v>136.5</v>
      </c>
      <c r="D262" s="41">
        <v>104.4</v>
      </c>
      <c r="E262" s="41">
        <v>319.3</v>
      </c>
      <c r="F262" s="55">
        <v>3.19</v>
      </c>
      <c r="G262" s="41">
        <v>0.9</v>
      </c>
      <c r="H262" s="39"/>
      <c r="I262" s="299">
        <v>8.49</v>
      </c>
      <c r="J262" s="300"/>
      <c r="K262" s="36"/>
      <c r="L262" s="38"/>
      <c r="M262" s="36"/>
      <c r="N262" s="36"/>
      <c r="O262" s="36"/>
      <c r="P262" s="1"/>
    </row>
    <row r="263" spans="1:16" x14ac:dyDescent="0.25">
      <c r="A263" s="44" t="s">
        <v>28</v>
      </c>
      <c r="B263" s="55">
        <v>1357.3</v>
      </c>
      <c r="C263" s="55">
        <v>145.6</v>
      </c>
      <c r="D263" s="55">
        <v>112.3</v>
      </c>
      <c r="E263" s="55">
        <v>352.8</v>
      </c>
      <c r="F263" s="55">
        <v>3.58</v>
      </c>
      <c r="G263" s="55">
        <v>1</v>
      </c>
      <c r="H263" s="39"/>
      <c r="I263" s="299">
        <v>7.41</v>
      </c>
      <c r="J263" s="300"/>
      <c r="K263" s="36"/>
      <c r="L263" s="38"/>
      <c r="M263" s="36"/>
      <c r="N263" s="36"/>
      <c r="O263" s="36"/>
      <c r="P263" s="1"/>
    </row>
    <row r="264" spans="1:16" ht="16.5" customHeight="1" x14ac:dyDescent="0.25">
      <c r="A264" s="172"/>
      <c r="B264" s="208"/>
      <c r="C264" s="208"/>
      <c r="D264" s="208"/>
      <c r="E264" s="208"/>
      <c r="F264" s="208"/>
      <c r="G264" s="208"/>
      <c r="H264" s="39"/>
      <c r="I264" s="208"/>
      <c r="J264" s="203"/>
      <c r="K264" s="36"/>
      <c r="L264" s="38"/>
      <c r="M264" s="36"/>
      <c r="N264" s="36"/>
      <c r="O264" s="36"/>
      <c r="P264" s="1"/>
    </row>
    <row r="265" spans="1:16" ht="18.399999999999999" customHeight="1" x14ac:dyDescent="0.25">
      <c r="A265" s="4"/>
      <c r="B265" s="11"/>
      <c r="C265" s="11"/>
      <c r="D265" s="11"/>
      <c r="E265" s="11"/>
      <c r="F265" s="11"/>
      <c r="G265" s="11"/>
      <c r="H265" s="28"/>
      <c r="I265" s="28"/>
      <c r="J265" s="28"/>
      <c r="K265" s="28"/>
      <c r="L265" s="28"/>
      <c r="M265" s="28"/>
      <c r="N265" s="28"/>
      <c r="O265" s="28"/>
      <c r="P265" s="4"/>
    </row>
    <row r="266" spans="1:16" ht="15" customHeight="1" x14ac:dyDescent="0.25">
      <c r="A266" s="197"/>
      <c r="B266" s="173"/>
      <c r="C266" s="173"/>
      <c r="D266" s="173"/>
      <c r="E266" s="173"/>
      <c r="F266" s="173"/>
      <c r="G266" s="173"/>
      <c r="H266" s="39"/>
      <c r="I266" s="173"/>
      <c r="J266" s="173"/>
      <c r="K266" s="36"/>
      <c r="L266" s="38"/>
      <c r="M266" s="36"/>
      <c r="N266" s="36"/>
      <c r="O266" s="36"/>
      <c r="P266" s="1"/>
    </row>
    <row r="267" spans="1:16" ht="15" customHeight="1" x14ac:dyDescent="0.25">
      <c r="A267" s="197"/>
      <c r="B267" s="173"/>
      <c r="C267" s="173"/>
      <c r="D267" s="173"/>
      <c r="E267" s="173"/>
      <c r="F267" s="173"/>
      <c r="G267" s="173"/>
      <c r="H267" s="39"/>
      <c r="I267" s="173"/>
      <c r="J267" s="173"/>
      <c r="K267" s="36"/>
      <c r="L267" s="38"/>
      <c r="M267" s="36"/>
      <c r="N267" s="36"/>
      <c r="O267" s="36"/>
      <c r="P267" s="1"/>
    </row>
    <row r="268" spans="1:16" ht="15" customHeight="1" x14ac:dyDescent="0.25">
      <c r="A268" s="4"/>
      <c r="B268" s="11"/>
      <c r="C268" s="11"/>
      <c r="D268" s="11"/>
      <c r="E268" s="11"/>
      <c r="F268" s="11"/>
      <c r="G268" s="11"/>
      <c r="H268" s="28"/>
      <c r="I268" s="28"/>
      <c r="J268" s="28"/>
      <c r="K268" s="28"/>
      <c r="L268" s="28"/>
      <c r="M268" s="28"/>
      <c r="N268" s="28"/>
      <c r="O268" s="28"/>
      <c r="P268" s="4"/>
    </row>
    <row r="269" spans="1:16" x14ac:dyDescent="0.25">
      <c r="A269" s="197"/>
      <c r="B269" s="173"/>
      <c r="C269" s="173"/>
      <c r="D269" s="173"/>
      <c r="E269" s="173"/>
      <c r="F269" s="173"/>
      <c r="G269" s="173"/>
      <c r="H269" s="39"/>
      <c r="I269" s="173"/>
      <c r="J269" s="173"/>
      <c r="K269" s="36"/>
      <c r="L269" s="38"/>
      <c r="M269" s="36"/>
      <c r="N269" s="36"/>
      <c r="O269" s="36"/>
      <c r="P269" s="1"/>
    </row>
    <row r="270" spans="1:16" x14ac:dyDescent="0.25">
      <c r="A270" s="197"/>
      <c r="B270" s="173"/>
      <c r="C270" s="173"/>
      <c r="D270" s="173"/>
      <c r="E270" s="173"/>
      <c r="F270" s="173"/>
      <c r="G270" s="173"/>
      <c r="H270" s="39"/>
      <c r="I270" s="173"/>
      <c r="J270" s="173"/>
      <c r="K270" s="36"/>
      <c r="L270" s="38"/>
      <c r="M270" s="36"/>
      <c r="N270" s="36"/>
      <c r="O270" s="36"/>
      <c r="P270" s="1"/>
    </row>
    <row r="271" spans="1:16" x14ac:dyDescent="0.25">
      <c r="A271" s="197"/>
      <c r="B271" s="173"/>
      <c r="C271" s="173"/>
      <c r="D271" s="173"/>
      <c r="E271" s="173"/>
      <c r="F271" s="173"/>
      <c r="G271" s="173"/>
      <c r="H271" s="39"/>
      <c r="I271" s="173"/>
      <c r="J271" s="173"/>
      <c r="K271" s="36"/>
      <c r="L271" s="38"/>
      <c r="M271" s="36"/>
      <c r="N271" s="36"/>
      <c r="O271" s="36"/>
      <c r="P271" s="1"/>
    </row>
    <row r="272" spans="1:16" x14ac:dyDescent="0.25">
      <c r="A272" s="197"/>
      <c r="B272" s="173"/>
      <c r="C272" s="173"/>
      <c r="D272" s="173"/>
      <c r="E272" s="173"/>
      <c r="F272" s="173"/>
      <c r="G272" s="173"/>
      <c r="H272" s="39"/>
      <c r="I272" s="173"/>
      <c r="J272" s="173"/>
      <c r="K272" s="36"/>
      <c r="L272" s="38"/>
      <c r="M272" s="36"/>
      <c r="N272" s="36"/>
      <c r="O272" s="36"/>
      <c r="P272" s="1"/>
    </row>
    <row r="273" spans="1:17" x14ac:dyDescent="0.25">
      <c r="A273" s="200" t="s">
        <v>73</v>
      </c>
      <c r="B273" s="28"/>
      <c r="C273" s="36"/>
      <c r="D273" s="36"/>
      <c r="E273" s="36"/>
      <c r="F273" s="36"/>
      <c r="G273" s="35"/>
      <c r="H273" s="36"/>
      <c r="I273" s="36"/>
      <c r="J273" s="36"/>
      <c r="K273" s="36"/>
      <c r="L273" s="35"/>
      <c r="M273" s="36"/>
      <c r="N273" s="36"/>
      <c r="O273" s="36"/>
      <c r="P273" s="1"/>
    </row>
    <row r="274" spans="1:17" x14ac:dyDescent="0.25">
      <c r="A274" s="202" t="s">
        <v>14</v>
      </c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10"/>
    </row>
    <row r="275" spans="1:17" x14ac:dyDescent="0.25">
      <c r="A275" s="83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27">
        <v>16</v>
      </c>
    </row>
    <row r="276" spans="1:17" ht="25.5" x14ac:dyDescent="0.25">
      <c r="A276" s="44" t="s">
        <v>174</v>
      </c>
      <c r="B276" s="45">
        <v>60</v>
      </c>
      <c r="C276" s="32">
        <v>1.55</v>
      </c>
      <c r="D276" s="32">
        <v>7</v>
      </c>
      <c r="E276" s="32">
        <v>3</v>
      </c>
      <c r="F276" s="145">
        <f t="shared" ref="F276:F279" si="36">C276*4+D276*9+E276*4</f>
        <v>81.2</v>
      </c>
      <c r="G276" s="45">
        <v>80</v>
      </c>
      <c r="H276" s="32">
        <v>2.5</v>
      </c>
      <c r="I276" s="32">
        <v>9.32</v>
      </c>
      <c r="J276" s="32">
        <v>3.77</v>
      </c>
      <c r="K276" s="145">
        <f t="shared" ref="K276:K279" si="37">H276*4+I276*9+J276*4</f>
        <v>108.96</v>
      </c>
      <c r="L276" s="45">
        <v>100</v>
      </c>
      <c r="M276" s="32">
        <v>2.81</v>
      </c>
      <c r="N276" s="32">
        <v>11.74</v>
      </c>
      <c r="O276" s="32">
        <v>4.7</v>
      </c>
      <c r="P276" s="145">
        <f t="shared" ref="P276:P279" si="38">M276*4+N276*9+O276*4</f>
        <v>135.69999999999999</v>
      </c>
      <c r="Q276" s="149"/>
    </row>
    <row r="277" spans="1:17" x14ac:dyDescent="0.25">
      <c r="A277" s="150" t="s">
        <v>199</v>
      </c>
      <c r="B277" s="120">
        <v>200</v>
      </c>
      <c r="C277" s="119">
        <v>7</v>
      </c>
      <c r="D277" s="119">
        <v>7.2</v>
      </c>
      <c r="E277" s="119">
        <v>13.3</v>
      </c>
      <c r="F277" s="119">
        <v>244.5</v>
      </c>
      <c r="G277" s="120">
        <v>220</v>
      </c>
      <c r="H277" s="148">
        <v>7.5</v>
      </c>
      <c r="I277" s="119">
        <v>8.1999999999999993</v>
      </c>
      <c r="J277" s="119">
        <v>16.899999999999999</v>
      </c>
      <c r="K277" s="119">
        <v>268.2</v>
      </c>
      <c r="L277" s="120">
        <v>250</v>
      </c>
      <c r="M277" s="119">
        <v>9.1999999999999993</v>
      </c>
      <c r="N277" s="119">
        <v>10.199999999999999</v>
      </c>
      <c r="O277" s="119">
        <v>19.2</v>
      </c>
      <c r="P277" s="148">
        <v>291.89999999999998</v>
      </c>
      <c r="Q277" s="149"/>
    </row>
    <row r="278" spans="1:17" x14ac:dyDescent="0.25">
      <c r="A278" s="109" t="s">
        <v>142</v>
      </c>
      <c r="B278" s="123">
        <v>200</v>
      </c>
      <c r="C278" s="111">
        <v>0.3</v>
      </c>
      <c r="D278" s="111">
        <v>0.4</v>
      </c>
      <c r="E278" s="111">
        <v>15.6</v>
      </c>
      <c r="F278" s="93">
        <v>68.5</v>
      </c>
      <c r="G278" s="123">
        <v>200</v>
      </c>
      <c r="H278" s="111">
        <v>0.3</v>
      </c>
      <c r="I278" s="111">
        <v>0.4</v>
      </c>
      <c r="J278" s="111">
        <v>15.6</v>
      </c>
      <c r="K278" s="93">
        <v>68.5</v>
      </c>
      <c r="L278" s="123">
        <v>200</v>
      </c>
      <c r="M278" s="111">
        <v>0.3</v>
      </c>
      <c r="N278" s="111">
        <v>0.4</v>
      </c>
      <c r="O278" s="111">
        <v>15.6</v>
      </c>
      <c r="P278" s="93">
        <v>68.5</v>
      </c>
      <c r="Q278" s="149"/>
    </row>
    <row r="279" spans="1:17" x14ac:dyDescent="0.25">
      <c r="A279" s="109" t="s">
        <v>4</v>
      </c>
      <c r="B279" s="123">
        <v>30</v>
      </c>
      <c r="C279" s="111">
        <v>2.2000000000000002</v>
      </c>
      <c r="D279" s="111">
        <v>0.3</v>
      </c>
      <c r="E279" s="111">
        <v>13.8</v>
      </c>
      <c r="F279" s="93">
        <f t="shared" si="36"/>
        <v>66.7</v>
      </c>
      <c r="G279" s="123">
        <v>50</v>
      </c>
      <c r="H279" s="111">
        <v>3.7</v>
      </c>
      <c r="I279" s="111">
        <v>0.5</v>
      </c>
      <c r="J279" s="111">
        <v>22.9</v>
      </c>
      <c r="K279" s="93">
        <f t="shared" si="37"/>
        <v>110.89999999999999</v>
      </c>
      <c r="L279" s="123">
        <v>50</v>
      </c>
      <c r="M279" s="111">
        <v>3.7</v>
      </c>
      <c r="N279" s="111">
        <v>0.5</v>
      </c>
      <c r="O279" s="111">
        <v>22.9</v>
      </c>
      <c r="P279" s="93">
        <f t="shared" si="38"/>
        <v>110.89999999999999</v>
      </c>
      <c r="Q279" s="149"/>
    </row>
    <row r="280" spans="1:17" ht="18" customHeight="1" x14ac:dyDescent="0.25">
      <c r="A280" s="109" t="s">
        <v>193</v>
      </c>
      <c r="B280" s="123">
        <v>120</v>
      </c>
      <c r="C280" s="111">
        <v>0.38</v>
      </c>
      <c r="D280" s="111">
        <v>0.05</v>
      </c>
      <c r="E280" s="111">
        <v>15.84</v>
      </c>
      <c r="F280" s="106">
        <v>67.2</v>
      </c>
      <c r="G280" s="123">
        <v>120</v>
      </c>
      <c r="H280" s="111">
        <v>0.38</v>
      </c>
      <c r="I280" s="111">
        <v>0.05</v>
      </c>
      <c r="J280" s="111">
        <v>15.84</v>
      </c>
      <c r="K280" s="106">
        <v>67.2</v>
      </c>
      <c r="L280" s="123">
        <v>120</v>
      </c>
      <c r="M280" s="111">
        <v>0.38</v>
      </c>
      <c r="N280" s="111">
        <v>0.05</v>
      </c>
      <c r="O280" s="111">
        <v>15.84</v>
      </c>
      <c r="P280" s="106">
        <v>67.2</v>
      </c>
    </row>
    <row r="281" spans="1:17" ht="16.899999999999999" customHeight="1" x14ac:dyDescent="0.25">
      <c r="A281" s="49" t="s">
        <v>5</v>
      </c>
      <c r="B281" s="45">
        <f>SUM(B276:B279)</f>
        <v>490</v>
      </c>
      <c r="C281" s="50">
        <f>SUM(C276:C280)</f>
        <v>11.430000000000001</v>
      </c>
      <c r="D281" s="50">
        <f t="shared" ref="D281:F281" si="39">SUM(D276:D280)</f>
        <v>14.950000000000001</v>
      </c>
      <c r="E281" s="50">
        <f t="shared" si="39"/>
        <v>61.540000000000006</v>
      </c>
      <c r="F281" s="50">
        <f t="shared" si="39"/>
        <v>528.1</v>
      </c>
      <c r="G281" s="45">
        <f>SUM(G276:G279)</f>
        <v>550</v>
      </c>
      <c r="H281" s="50">
        <f>SUM(H276:H280)</f>
        <v>14.38</v>
      </c>
      <c r="I281" s="50">
        <f t="shared" ref="I281:K281" si="40">SUM(I276:I280)</f>
        <v>18.47</v>
      </c>
      <c r="J281" s="50">
        <f t="shared" si="40"/>
        <v>75.009999999999991</v>
      </c>
      <c r="K281" s="50">
        <f t="shared" si="40"/>
        <v>623.76</v>
      </c>
      <c r="L281" s="45">
        <f>SUM(L276:L279)</f>
        <v>600</v>
      </c>
      <c r="M281" s="50">
        <f>SUM(M276:M280)</f>
        <v>16.39</v>
      </c>
      <c r="N281" s="50">
        <f t="shared" ref="N281:P281" si="41">SUM(N276:N280)</f>
        <v>22.889999999999997</v>
      </c>
      <c r="O281" s="50">
        <f t="shared" si="41"/>
        <v>78.239999999999995</v>
      </c>
      <c r="P281" s="50">
        <f t="shared" si="41"/>
        <v>674.2</v>
      </c>
    </row>
    <row r="282" spans="1:17" ht="15" customHeight="1" x14ac:dyDescent="0.25">
      <c r="A282" s="51" t="s">
        <v>24</v>
      </c>
      <c r="B282" s="52"/>
      <c r="C282" s="86">
        <f>C281*4/F281</f>
        <v>8.6574512402953996E-2</v>
      </c>
      <c r="D282" s="86">
        <f>D281*9/F281</f>
        <v>0.25478129142207917</v>
      </c>
      <c r="E282" s="86">
        <f>E281*4/F281</f>
        <v>0.46612384018178377</v>
      </c>
      <c r="F282" s="86">
        <f>F281/2100</f>
        <v>0.25147619047619046</v>
      </c>
      <c r="G282" s="52"/>
      <c r="H282" s="86">
        <f>H281*4/K281</f>
        <v>9.2214954469667834E-2</v>
      </c>
      <c r="I282" s="86">
        <f>I281*9/K281</f>
        <v>0.26649672951135051</v>
      </c>
      <c r="J282" s="86">
        <f>J281*4/K281</f>
        <v>0.48101834038732844</v>
      </c>
      <c r="K282" s="86">
        <f>K281/2450</f>
        <v>0.25459591836734696</v>
      </c>
      <c r="L282" s="53"/>
      <c r="M282" s="86">
        <f>M281*4/P281</f>
        <v>9.7241174725600704E-2</v>
      </c>
      <c r="N282" s="86">
        <f>N281*9/P281</f>
        <v>0.30556214773064366</v>
      </c>
      <c r="O282" s="86">
        <f>O281*4/P281</f>
        <v>0.46419460100860271</v>
      </c>
      <c r="P282" s="86">
        <f>P281/2700</f>
        <v>0.24970370370370373</v>
      </c>
    </row>
    <row r="283" spans="1:17" ht="28.15" customHeight="1" x14ac:dyDescent="0.25">
      <c r="A283" s="38"/>
      <c r="B283" s="38"/>
      <c r="C283" s="29"/>
      <c r="D283" s="38"/>
      <c r="E283" s="38"/>
      <c r="F283" s="38"/>
      <c r="G283" s="38"/>
      <c r="H283" s="29"/>
      <c r="I283" s="38"/>
      <c r="J283" s="38"/>
      <c r="K283" s="38"/>
      <c r="L283" s="38"/>
      <c r="M283" s="29"/>
      <c r="N283" s="38"/>
      <c r="O283" s="38"/>
      <c r="P283" s="10"/>
    </row>
    <row r="284" spans="1:17" ht="25.5" x14ac:dyDescent="0.25">
      <c r="A284" s="205" t="s">
        <v>26</v>
      </c>
      <c r="B284" s="45" t="s">
        <v>32</v>
      </c>
      <c r="C284" s="45" t="s">
        <v>33</v>
      </c>
      <c r="D284" s="45" t="s">
        <v>34</v>
      </c>
      <c r="E284" s="45" t="s">
        <v>35</v>
      </c>
      <c r="F284" s="45" t="s">
        <v>36</v>
      </c>
      <c r="G284" s="45" t="s">
        <v>37</v>
      </c>
      <c r="H284" s="45" t="s">
        <v>38</v>
      </c>
      <c r="I284" s="45" t="s">
        <v>39</v>
      </c>
      <c r="J284" s="45" t="s">
        <v>40</v>
      </c>
      <c r="K284" s="45" t="s">
        <v>41</v>
      </c>
      <c r="L284" s="45" t="s">
        <v>42</v>
      </c>
      <c r="M284" s="38"/>
      <c r="N284" s="14"/>
      <c r="O284" s="14"/>
      <c r="P284" s="14"/>
    </row>
    <row r="285" spans="1:17" x14ac:dyDescent="0.25">
      <c r="A285" s="44" t="s">
        <v>27</v>
      </c>
      <c r="B285" s="55">
        <v>798.5</v>
      </c>
      <c r="C285" s="55">
        <v>0.1</v>
      </c>
      <c r="D285" s="55">
        <v>6.19</v>
      </c>
      <c r="E285" s="55">
        <v>11.7</v>
      </c>
      <c r="F285" s="55">
        <v>0.2</v>
      </c>
      <c r="G285" s="55">
        <v>0.4</v>
      </c>
      <c r="H285" s="55">
        <v>7.93</v>
      </c>
      <c r="I285" s="55">
        <v>0.5</v>
      </c>
      <c r="J285" s="55">
        <v>51.6</v>
      </c>
      <c r="K285" s="55">
        <v>1.2</v>
      </c>
      <c r="L285" s="55">
        <v>13.06</v>
      </c>
      <c r="M285" s="38"/>
      <c r="N285" s="4"/>
      <c r="O285" s="4"/>
      <c r="P285" s="4"/>
    </row>
    <row r="286" spans="1:17" x14ac:dyDescent="0.25">
      <c r="A286" s="44" t="s">
        <v>25</v>
      </c>
      <c r="B286" s="55">
        <v>963.2</v>
      </c>
      <c r="C286" s="55">
        <v>0.1</v>
      </c>
      <c r="D286" s="55">
        <v>8.1</v>
      </c>
      <c r="E286" s="55">
        <v>13.52</v>
      </c>
      <c r="F286" s="55">
        <v>0.3</v>
      </c>
      <c r="G286" s="55">
        <v>0.4</v>
      </c>
      <c r="H286" s="55">
        <v>9.1</v>
      </c>
      <c r="I286" s="55">
        <v>0.5</v>
      </c>
      <c r="J286" s="55">
        <v>57.5</v>
      </c>
      <c r="K286" s="55">
        <v>1.35</v>
      </c>
      <c r="L286" s="55">
        <v>13.56</v>
      </c>
      <c r="M286" s="38"/>
      <c r="N286" s="4"/>
      <c r="O286" s="4"/>
      <c r="P286" s="4"/>
    </row>
    <row r="287" spans="1:17" x14ac:dyDescent="0.25">
      <c r="A287" s="44" t="s">
        <v>28</v>
      </c>
      <c r="B287" s="55">
        <v>1160.4000000000001</v>
      </c>
      <c r="C287" s="55">
        <v>0.1</v>
      </c>
      <c r="D287" s="55">
        <v>9.3699999999999992</v>
      </c>
      <c r="E287" s="55">
        <v>15.37</v>
      </c>
      <c r="F287" s="55">
        <v>0.3</v>
      </c>
      <c r="G287" s="55">
        <v>0.4</v>
      </c>
      <c r="H287" s="55">
        <v>9.2100000000000009</v>
      </c>
      <c r="I287" s="55">
        <v>0.5</v>
      </c>
      <c r="J287" s="55">
        <v>59.9</v>
      </c>
      <c r="K287" s="55">
        <v>1.78</v>
      </c>
      <c r="L287" s="55">
        <v>13.95</v>
      </c>
      <c r="M287" s="38"/>
      <c r="N287" s="4"/>
      <c r="O287" s="4"/>
      <c r="P287" s="4"/>
    </row>
    <row r="288" spans="1:17" ht="25.5" x14ac:dyDescent="0.25">
      <c r="A288" s="205" t="s">
        <v>29</v>
      </c>
      <c r="B288" s="45" t="s">
        <v>44</v>
      </c>
      <c r="C288" s="45" t="s">
        <v>45</v>
      </c>
      <c r="D288" s="45" t="s">
        <v>46</v>
      </c>
      <c r="E288" s="45" t="s">
        <v>47</v>
      </c>
      <c r="F288" s="45" t="s">
        <v>48</v>
      </c>
      <c r="G288" s="45" t="s">
        <v>49</v>
      </c>
      <c r="H288" s="36"/>
      <c r="I288" s="314" t="s">
        <v>43</v>
      </c>
      <c r="J288" s="315"/>
      <c r="K288" s="36"/>
      <c r="L288" s="38"/>
      <c r="M288" s="38"/>
      <c r="N288" s="14"/>
      <c r="O288" s="14"/>
      <c r="P288" s="14"/>
    </row>
    <row r="289" spans="1:16" x14ac:dyDescent="0.25">
      <c r="A289" s="44" t="s">
        <v>27</v>
      </c>
      <c r="B289" s="55">
        <v>694.6</v>
      </c>
      <c r="C289" s="55">
        <v>191.4</v>
      </c>
      <c r="D289" s="55">
        <v>67</v>
      </c>
      <c r="E289" s="55">
        <v>338.2</v>
      </c>
      <c r="F289" s="55">
        <v>3.4</v>
      </c>
      <c r="G289" s="55">
        <v>0.6</v>
      </c>
      <c r="H289" s="39"/>
      <c r="I289" s="299">
        <v>7.1</v>
      </c>
      <c r="J289" s="300"/>
      <c r="K289" s="36"/>
      <c r="L289" s="38"/>
      <c r="M289" s="38"/>
      <c r="N289" s="4"/>
      <c r="O289" s="4"/>
      <c r="P289" s="4"/>
    </row>
    <row r="290" spans="1:16" x14ac:dyDescent="0.25">
      <c r="A290" s="44" t="s">
        <v>25</v>
      </c>
      <c r="B290" s="55">
        <v>749</v>
      </c>
      <c r="C290" s="55">
        <v>217.2</v>
      </c>
      <c r="D290" s="55">
        <v>76.400000000000006</v>
      </c>
      <c r="E290" s="55">
        <v>385</v>
      </c>
      <c r="F290" s="55">
        <v>3.58</v>
      </c>
      <c r="G290" s="55">
        <v>0.8</v>
      </c>
      <c r="H290" s="39"/>
      <c r="I290" s="299">
        <v>7.51</v>
      </c>
      <c r="J290" s="300"/>
      <c r="K290" s="36"/>
      <c r="L290" s="38"/>
      <c r="M290" s="38"/>
      <c r="N290" s="4"/>
      <c r="O290" s="4"/>
      <c r="P290" s="4"/>
    </row>
    <row r="291" spans="1:16" x14ac:dyDescent="0.25">
      <c r="A291" s="44" t="s">
        <v>28</v>
      </c>
      <c r="B291" s="55">
        <v>795.3</v>
      </c>
      <c r="C291" s="55">
        <v>226.8</v>
      </c>
      <c r="D291" s="55">
        <v>78.599999999999994</v>
      </c>
      <c r="E291" s="55">
        <v>394</v>
      </c>
      <c r="F291" s="55">
        <v>3.63</v>
      </c>
      <c r="G291" s="55">
        <v>0.9</v>
      </c>
      <c r="H291" s="39"/>
      <c r="I291" s="299">
        <v>7.87</v>
      </c>
      <c r="J291" s="300"/>
      <c r="K291" s="36"/>
      <c r="L291" s="38"/>
      <c r="M291" s="38"/>
      <c r="N291" s="4"/>
      <c r="O291" s="4"/>
      <c r="P291" s="4"/>
    </row>
    <row r="292" spans="1:16" x14ac:dyDescent="0.25">
      <c r="A292" s="15" t="s">
        <v>31</v>
      </c>
      <c r="B292" s="11"/>
      <c r="C292" s="11"/>
      <c r="D292" s="11"/>
      <c r="E292" s="11"/>
      <c r="F292" s="11"/>
      <c r="G292" s="11"/>
      <c r="H292" s="28"/>
      <c r="I292" s="28"/>
      <c r="J292" s="28"/>
      <c r="K292" s="28"/>
      <c r="L292" s="28"/>
      <c r="M292" s="28"/>
      <c r="N292" s="28"/>
      <c r="O292" s="28"/>
      <c r="P292" s="4"/>
    </row>
    <row r="293" spans="1:16" x14ac:dyDescent="0.25">
      <c r="A293" s="4" t="s">
        <v>30</v>
      </c>
      <c r="B293" s="11"/>
      <c r="C293" s="11"/>
      <c r="D293" s="11"/>
      <c r="E293" s="11"/>
      <c r="F293" s="11"/>
      <c r="G293" s="11"/>
      <c r="H293" s="28"/>
      <c r="I293" s="28"/>
      <c r="J293" s="28"/>
      <c r="K293" s="28"/>
      <c r="L293" s="28"/>
      <c r="M293" s="28"/>
      <c r="N293" s="28"/>
      <c r="O293" s="28"/>
      <c r="P293" s="4"/>
    </row>
    <row r="294" spans="1:16" x14ac:dyDescent="0.25">
      <c r="A294" s="4"/>
      <c r="B294" s="11"/>
      <c r="C294" s="11"/>
      <c r="D294" s="11"/>
      <c r="E294" s="11"/>
      <c r="F294" s="11"/>
      <c r="G294" s="11"/>
      <c r="H294" s="28"/>
      <c r="I294" s="28"/>
      <c r="J294" s="28"/>
      <c r="K294" s="28"/>
      <c r="L294" s="28"/>
      <c r="M294" s="28"/>
      <c r="N294" s="28"/>
      <c r="O294" s="28"/>
      <c r="P294" s="4"/>
    </row>
    <row r="295" spans="1:16" x14ac:dyDescent="0.25">
      <c r="A295" s="172"/>
      <c r="B295" s="208"/>
      <c r="C295" s="208"/>
      <c r="D295" s="208"/>
      <c r="E295" s="208"/>
      <c r="F295" s="208"/>
      <c r="G295" s="208"/>
      <c r="H295" s="39"/>
      <c r="I295" s="208"/>
      <c r="J295" s="203"/>
      <c r="K295" s="36"/>
      <c r="L295" s="38"/>
      <c r="M295" s="36"/>
      <c r="N295" s="36"/>
      <c r="O295" s="36"/>
      <c r="P295" s="1"/>
    </row>
    <row r="296" spans="1:16" x14ac:dyDescent="0.25">
      <c r="A296" s="4"/>
      <c r="B296" s="11"/>
      <c r="C296" s="11"/>
      <c r="D296" s="11"/>
      <c r="E296" s="11"/>
      <c r="F296" s="11"/>
      <c r="G296" s="11"/>
      <c r="H296" s="28"/>
      <c r="I296" s="28"/>
      <c r="J296" s="28"/>
      <c r="K296" s="28"/>
      <c r="L296" s="28"/>
      <c r="M296" s="28"/>
      <c r="N296" s="28"/>
      <c r="O296" s="28"/>
      <c r="P296" s="4"/>
    </row>
    <row r="297" spans="1:16" x14ac:dyDescent="0.25">
      <c r="A297" s="197"/>
      <c r="B297" s="173"/>
      <c r="C297" s="173"/>
      <c r="D297" s="173"/>
      <c r="E297" s="173"/>
      <c r="F297" s="173"/>
      <c r="G297" s="173"/>
      <c r="H297" s="39"/>
      <c r="I297" s="173"/>
      <c r="J297" s="173"/>
      <c r="K297" s="36"/>
      <c r="L297" s="38"/>
      <c r="M297" s="36"/>
      <c r="N297" s="36"/>
      <c r="O297" s="36"/>
      <c r="P297" s="1"/>
    </row>
    <row r="298" spans="1:16" x14ac:dyDescent="0.25">
      <c r="A298" s="197"/>
      <c r="B298" s="173"/>
      <c r="C298" s="173"/>
      <c r="D298" s="173"/>
      <c r="E298" s="173"/>
      <c r="F298" s="173"/>
      <c r="G298" s="173"/>
      <c r="H298" s="39"/>
      <c r="I298" s="173"/>
      <c r="J298" s="173"/>
      <c r="K298" s="36"/>
      <c r="L298" s="38"/>
      <c r="M298" s="36"/>
      <c r="N298" s="36"/>
      <c r="O298" s="36"/>
      <c r="P298" s="1"/>
    </row>
    <row r="299" spans="1:16" ht="16.899999999999999" customHeight="1" x14ac:dyDescent="0.25">
      <c r="A299" s="4"/>
      <c r="B299" s="11"/>
      <c r="C299" s="11"/>
      <c r="D299" s="11"/>
      <c r="E299" s="11"/>
      <c r="F299" s="11"/>
      <c r="G299" s="11"/>
      <c r="H299" s="28"/>
      <c r="I299" s="28"/>
      <c r="J299" s="28"/>
      <c r="K299" s="28"/>
      <c r="L299" s="28"/>
      <c r="M299" s="28"/>
      <c r="N299" s="28"/>
      <c r="O299" s="28"/>
      <c r="P299" s="4"/>
    </row>
    <row r="300" spans="1:16" ht="18.399999999999999" customHeight="1" x14ac:dyDescent="0.25">
      <c r="A300" s="197"/>
      <c r="B300" s="173"/>
      <c r="C300" s="173"/>
      <c r="D300" s="173"/>
      <c r="E300" s="173"/>
      <c r="F300" s="173"/>
      <c r="G300" s="173"/>
      <c r="H300" s="39"/>
      <c r="I300" s="173"/>
      <c r="J300" s="173"/>
      <c r="K300" s="36"/>
      <c r="L300" s="38"/>
      <c r="M300" s="36"/>
      <c r="N300" s="36"/>
      <c r="O300" s="36"/>
      <c r="P300" s="1"/>
    </row>
    <row r="301" spans="1:16" ht="15.4" customHeight="1" x14ac:dyDescent="0.25">
      <c r="A301" s="197"/>
      <c r="B301" s="173"/>
      <c r="C301" s="173"/>
      <c r="D301" s="173"/>
      <c r="E301" s="173"/>
      <c r="F301" s="173"/>
      <c r="G301" s="173"/>
      <c r="H301" s="39"/>
      <c r="I301" s="173"/>
      <c r="J301" s="173"/>
      <c r="K301" s="36"/>
      <c r="L301" s="38"/>
      <c r="M301" s="36"/>
      <c r="N301" s="36"/>
      <c r="O301" s="36"/>
      <c r="P301" s="1"/>
    </row>
    <row r="302" spans="1:16" ht="16.5" customHeight="1" x14ac:dyDescent="0.25">
      <c r="A302" s="200" t="s">
        <v>73</v>
      </c>
      <c r="B302" s="173"/>
      <c r="C302" s="173"/>
      <c r="D302" s="173"/>
      <c r="E302" s="173"/>
      <c r="F302" s="173"/>
      <c r="G302" s="173"/>
      <c r="H302" s="39"/>
      <c r="I302" s="173"/>
      <c r="J302" s="173"/>
      <c r="K302" s="36"/>
      <c r="L302" s="38"/>
      <c r="M302" s="36"/>
      <c r="N302" s="36"/>
      <c r="O302" s="36"/>
      <c r="P302" s="1"/>
    </row>
    <row r="303" spans="1:16" x14ac:dyDescent="0.25">
      <c r="A303" s="200" t="s">
        <v>51</v>
      </c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4"/>
    </row>
    <row r="304" spans="1:16" x14ac:dyDescent="0.25">
      <c r="A304" s="200" t="s">
        <v>15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454" x14ac:dyDescent="0.25">
      <c r="A305" s="6"/>
      <c r="B305" s="310" t="s">
        <v>1</v>
      </c>
      <c r="C305" s="311"/>
      <c r="D305" s="311"/>
      <c r="E305" s="311"/>
      <c r="F305" s="312"/>
      <c r="G305" s="310" t="s">
        <v>75</v>
      </c>
      <c r="H305" s="311"/>
      <c r="I305" s="311"/>
      <c r="J305" s="311"/>
      <c r="K305" s="312"/>
      <c r="L305" s="310" t="s">
        <v>76</v>
      </c>
      <c r="M305" s="311"/>
      <c r="N305" s="311"/>
      <c r="O305" s="311"/>
      <c r="P305" s="312"/>
    </row>
    <row r="306" spans="1:1454" ht="25.5" x14ac:dyDescent="0.25">
      <c r="A306" s="175" t="s">
        <v>3</v>
      </c>
      <c r="B306" s="62" t="s">
        <v>77</v>
      </c>
      <c r="C306" s="26" t="s">
        <v>59</v>
      </c>
      <c r="D306" s="26" t="s">
        <v>60</v>
      </c>
      <c r="E306" s="26" t="s">
        <v>61</v>
      </c>
      <c r="F306" s="26" t="s">
        <v>78</v>
      </c>
      <c r="G306" s="62" t="s">
        <v>77</v>
      </c>
      <c r="H306" s="26" t="s">
        <v>59</v>
      </c>
      <c r="I306" s="26" t="s">
        <v>60</v>
      </c>
      <c r="J306" s="26" t="s">
        <v>61</v>
      </c>
      <c r="K306" s="26" t="s">
        <v>78</v>
      </c>
      <c r="L306" s="62" t="s">
        <v>77</v>
      </c>
      <c r="M306" s="26" t="s">
        <v>59</v>
      </c>
      <c r="N306" s="26" t="s">
        <v>60</v>
      </c>
      <c r="O306" s="26" t="s">
        <v>61</v>
      </c>
      <c r="P306" s="26" t="s">
        <v>78</v>
      </c>
    </row>
    <row r="307" spans="1:1454" x14ac:dyDescent="0.25">
      <c r="A307" s="83">
        <v>1</v>
      </c>
      <c r="B307" s="27">
        <v>2</v>
      </c>
      <c r="C307" s="27">
        <v>3</v>
      </c>
      <c r="D307" s="27">
        <v>4</v>
      </c>
      <c r="E307" s="27">
        <v>5</v>
      </c>
      <c r="F307" s="27">
        <v>6</v>
      </c>
      <c r="G307" s="27">
        <v>7</v>
      </c>
      <c r="H307" s="27">
        <v>8</v>
      </c>
      <c r="I307" s="27">
        <v>9</v>
      </c>
      <c r="J307" s="27">
        <v>10</v>
      </c>
      <c r="K307" s="27">
        <v>11</v>
      </c>
      <c r="L307" s="27">
        <v>12</v>
      </c>
      <c r="M307" s="27">
        <v>13</v>
      </c>
      <c r="N307" s="27">
        <v>14</v>
      </c>
      <c r="O307" s="27">
        <v>15</v>
      </c>
      <c r="P307" s="27">
        <v>16</v>
      </c>
    </row>
    <row r="308" spans="1:1454" ht="25.5" x14ac:dyDescent="0.25">
      <c r="A308" s="8" t="s">
        <v>176</v>
      </c>
      <c r="B308" s="2">
        <v>60</v>
      </c>
      <c r="C308" s="20">
        <v>0.3</v>
      </c>
      <c r="D308" s="20">
        <v>0.1</v>
      </c>
      <c r="E308" s="20">
        <v>2</v>
      </c>
      <c r="F308" s="85">
        <f t="shared" ref="F308:F312" si="42">C308*4+D308*9+E308*4</f>
        <v>10.1</v>
      </c>
      <c r="G308" s="2">
        <v>80</v>
      </c>
      <c r="H308" s="20">
        <v>0.4</v>
      </c>
      <c r="I308" s="20">
        <v>0.1</v>
      </c>
      <c r="J308" s="20">
        <v>2.2999999999999998</v>
      </c>
      <c r="K308" s="85">
        <f t="shared" ref="K308:K312" si="43">H308*4+I308*9+J308*4</f>
        <v>11.7</v>
      </c>
      <c r="L308" s="2">
        <v>100</v>
      </c>
      <c r="M308" s="20">
        <v>0.53</v>
      </c>
      <c r="N308" s="20">
        <v>0.14000000000000001</v>
      </c>
      <c r="O308" s="20">
        <v>3.21</v>
      </c>
      <c r="P308" s="85">
        <f t="shared" ref="P308:P312" si="44">M308*4+N308*9+O308*4</f>
        <v>16.22</v>
      </c>
    </row>
    <row r="309" spans="1:1454" ht="15" customHeight="1" x14ac:dyDescent="0.25">
      <c r="A309" s="8" t="s">
        <v>177</v>
      </c>
      <c r="B309" s="2">
        <v>70</v>
      </c>
      <c r="C309" s="20">
        <v>26.3</v>
      </c>
      <c r="D309" s="20">
        <v>7.8</v>
      </c>
      <c r="E309" s="20">
        <v>4.4000000000000004</v>
      </c>
      <c r="F309" s="85">
        <f>C309*4+D309*9+E309*4</f>
        <v>193</v>
      </c>
      <c r="G309" s="2">
        <v>90</v>
      </c>
      <c r="H309" s="20">
        <v>28.5</v>
      </c>
      <c r="I309" s="20">
        <v>9.5</v>
      </c>
      <c r="J309" s="20">
        <v>6.2</v>
      </c>
      <c r="K309" s="85">
        <f t="shared" si="43"/>
        <v>224.3</v>
      </c>
      <c r="L309" s="2">
        <v>100</v>
      </c>
      <c r="M309" s="20">
        <v>30.2</v>
      </c>
      <c r="N309" s="20">
        <v>10.1</v>
      </c>
      <c r="O309" s="20">
        <v>8.9</v>
      </c>
      <c r="P309" s="85">
        <f t="shared" si="44"/>
        <v>247.29999999999998</v>
      </c>
    </row>
    <row r="310" spans="1:1454" ht="25.5" x14ac:dyDescent="0.25">
      <c r="A310" s="91" t="s">
        <v>93</v>
      </c>
      <c r="B310" s="19">
        <v>130</v>
      </c>
      <c r="C310" s="20">
        <v>7</v>
      </c>
      <c r="D310" s="20">
        <v>4.8</v>
      </c>
      <c r="E310" s="20">
        <v>26.02</v>
      </c>
      <c r="F310" s="85">
        <f t="shared" si="42"/>
        <v>175.27999999999997</v>
      </c>
      <c r="G310" s="19">
        <v>150</v>
      </c>
      <c r="H310" s="20">
        <v>9.6999999999999993</v>
      </c>
      <c r="I310" s="20">
        <v>5.8</v>
      </c>
      <c r="J310" s="20">
        <v>30</v>
      </c>
      <c r="K310" s="85">
        <f t="shared" si="43"/>
        <v>211</v>
      </c>
      <c r="L310" s="19">
        <v>180</v>
      </c>
      <c r="M310" s="20">
        <v>10.5</v>
      </c>
      <c r="N310" s="20">
        <v>7.2</v>
      </c>
      <c r="O310" s="20">
        <v>35.200000000000003</v>
      </c>
      <c r="P310" s="85">
        <f t="shared" si="44"/>
        <v>247.60000000000002</v>
      </c>
    </row>
    <row r="311" spans="1:1454" ht="25.5" x14ac:dyDescent="0.25">
      <c r="A311" s="91" t="s">
        <v>189</v>
      </c>
      <c r="B311" s="92">
        <v>200</v>
      </c>
      <c r="C311" s="93">
        <v>0.3</v>
      </c>
      <c r="D311" s="93" t="s">
        <v>66</v>
      </c>
      <c r="E311" s="93">
        <v>16.899999999999999</v>
      </c>
      <c r="F311" s="106">
        <v>71.3</v>
      </c>
      <c r="G311" s="92">
        <v>200</v>
      </c>
      <c r="H311" s="93">
        <v>0.3</v>
      </c>
      <c r="I311" s="93" t="s">
        <v>66</v>
      </c>
      <c r="J311" s="93">
        <v>16.899999999999999</v>
      </c>
      <c r="K311" s="106">
        <v>71.3</v>
      </c>
      <c r="L311" s="92">
        <v>200</v>
      </c>
      <c r="M311" s="93">
        <v>0.3</v>
      </c>
      <c r="N311" s="93" t="s">
        <v>66</v>
      </c>
      <c r="O311" s="93">
        <v>16.899999999999999</v>
      </c>
      <c r="P311" s="106">
        <v>71.3</v>
      </c>
    </row>
    <row r="312" spans="1:1454" ht="25.5" x14ac:dyDescent="0.25">
      <c r="A312" s="8" t="s">
        <v>178</v>
      </c>
      <c r="B312" s="2">
        <v>30</v>
      </c>
      <c r="C312" s="20">
        <v>2.2000000000000002</v>
      </c>
      <c r="D312" s="20">
        <v>0.3</v>
      </c>
      <c r="E312" s="20">
        <v>13.8</v>
      </c>
      <c r="F312" s="85">
        <f t="shared" si="42"/>
        <v>66.7</v>
      </c>
      <c r="G312" s="2">
        <v>50</v>
      </c>
      <c r="H312" s="20">
        <v>3</v>
      </c>
      <c r="I312" s="20">
        <v>0.4</v>
      </c>
      <c r="J312" s="20">
        <v>18.3</v>
      </c>
      <c r="K312" s="85">
        <f t="shared" si="43"/>
        <v>88.8</v>
      </c>
      <c r="L312" s="2">
        <v>50</v>
      </c>
      <c r="M312" s="20">
        <v>3</v>
      </c>
      <c r="N312" s="20">
        <v>0.4</v>
      </c>
      <c r="O312" s="20">
        <v>18.3</v>
      </c>
      <c r="P312" s="85">
        <f t="shared" si="44"/>
        <v>88.8</v>
      </c>
    </row>
    <row r="313" spans="1:1454" x14ac:dyDescent="0.25">
      <c r="A313" s="21" t="s">
        <v>5</v>
      </c>
      <c r="B313" s="21"/>
      <c r="C313" s="22">
        <f>SUM(C308:C312)</f>
        <v>36.1</v>
      </c>
      <c r="D313" s="22">
        <f>SUM(D308:D312)</f>
        <v>13</v>
      </c>
      <c r="E313" s="22">
        <f>SUM(E308:E312)</f>
        <v>63.120000000000005</v>
      </c>
      <c r="F313" s="22">
        <f>SUM(F308:F312)</f>
        <v>516.38</v>
      </c>
      <c r="G313" s="22"/>
      <c r="H313" s="22">
        <f>SUM(H308:H312)</f>
        <v>41.899999999999991</v>
      </c>
      <c r="I313" s="22">
        <f>SUM(I308:I312)</f>
        <v>15.799999999999999</v>
      </c>
      <c r="J313" s="22">
        <f>SUM(J308:J312)</f>
        <v>73.7</v>
      </c>
      <c r="K313" s="22">
        <f>SUM(K308:K312)</f>
        <v>607.09999999999991</v>
      </c>
      <c r="L313" s="22"/>
      <c r="M313" s="22">
        <f>SUM(M308:M312)</f>
        <v>44.53</v>
      </c>
      <c r="N313" s="22">
        <f>SUM(N308:N312)</f>
        <v>17.84</v>
      </c>
      <c r="O313" s="22">
        <f>SUM(O308:O312)</f>
        <v>82.51</v>
      </c>
      <c r="P313" s="25">
        <f>SUM(P308:P312)</f>
        <v>671.21999999999991</v>
      </c>
    </row>
    <row r="314" spans="1:1454" x14ac:dyDescent="0.25">
      <c r="A314" s="23" t="s">
        <v>24</v>
      </c>
      <c r="B314" s="33"/>
      <c r="C314" s="86">
        <f>C313*4/F313</f>
        <v>0.27963902552383907</v>
      </c>
      <c r="D314" s="86">
        <f>D313*9/F313</f>
        <v>0.22657732677485573</v>
      </c>
      <c r="E314" s="86">
        <f>E313*4/F313</f>
        <v>0.48894225183004769</v>
      </c>
      <c r="F314" s="143">
        <f>F313/2100</f>
        <v>0.24589523809523808</v>
      </c>
      <c r="G314" s="24"/>
      <c r="H314" s="86">
        <f>H313*4/K313</f>
        <v>0.2760665458738264</v>
      </c>
      <c r="I314" s="86">
        <f>I313*9/K313</f>
        <v>0.23422829846812718</v>
      </c>
      <c r="J314" s="86">
        <f>J313*4/K313</f>
        <v>0.48558721792126514</v>
      </c>
      <c r="K314" s="143">
        <f>K313/2450</f>
        <v>0.24779591836734691</v>
      </c>
      <c r="L314" s="24"/>
      <c r="M314" s="86">
        <f>M313*4/P313</f>
        <v>0.26536753970382293</v>
      </c>
      <c r="N314" s="86">
        <f>N313*9/P313</f>
        <v>0.23920622150710649</v>
      </c>
      <c r="O314" s="86">
        <f>O313*4/P313</f>
        <v>0.49170167754238558</v>
      </c>
      <c r="P314" s="143">
        <f>P313/2700</f>
        <v>0.24859999999999996</v>
      </c>
    </row>
    <row r="315" spans="1:1454" x14ac:dyDescent="0.25">
      <c r="A315" s="34"/>
      <c r="B315" s="35"/>
      <c r="C315" s="36"/>
      <c r="D315" s="36"/>
      <c r="E315" s="36"/>
      <c r="F315" s="36"/>
      <c r="G315" s="35"/>
      <c r="H315" s="36"/>
      <c r="I315" s="36"/>
      <c r="J315" s="36"/>
      <c r="K315" s="36"/>
      <c r="L315" s="35"/>
      <c r="M315" s="36"/>
      <c r="N315" s="36"/>
      <c r="O315" s="36"/>
      <c r="P315" s="1"/>
    </row>
    <row r="316" spans="1:1454" ht="25.5" customHeight="1" x14ac:dyDescent="0.25">
      <c r="A316" s="178" t="s">
        <v>26</v>
      </c>
      <c r="B316" s="2" t="s">
        <v>32</v>
      </c>
      <c r="C316" s="2" t="s">
        <v>33</v>
      </c>
      <c r="D316" s="2" t="s">
        <v>34</v>
      </c>
      <c r="E316" s="2" t="s">
        <v>35</v>
      </c>
      <c r="F316" s="2" t="s">
        <v>36</v>
      </c>
      <c r="G316" s="2" t="s">
        <v>37</v>
      </c>
      <c r="H316" s="2" t="s">
        <v>38</v>
      </c>
      <c r="I316" s="2" t="s">
        <v>39</v>
      </c>
      <c r="J316" s="2" t="s">
        <v>40</v>
      </c>
      <c r="K316" s="2" t="s">
        <v>41</v>
      </c>
      <c r="L316" s="2" t="s">
        <v>42</v>
      </c>
      <c r="M316" s="36"/>
      <c r="N316" s="36"/>
      <c r="O316" s="36"/>
      <c r="P316" s="1"/>
    </row>
    <row r="317" spans="1:1454" s="131" customFormat="1" ht="16.899999999999999" customHeight="1" x14ac:dyDescent="0.25">
      <c r="A317" s="37" t="s">
        <v>27</v>
      </c>
      <c r="B317" s="30">
        <v>1163.7</v>
      </c>
      <c r="C317" s="30">
        <v>0.15</v>
      </c>
      <c r="D317" s="30">
        <v>2.5</v>
      </c>
      <c r="E317" s="30">
        <v>22.58</v>
      </c>
      <c r="F317" s="30">
        <v>0.28000000000000003</v>
      </c>
      <c r="G317" s="30">
        <v>0.43</v>
      </c>
      <c r="H317" s="30">
        <v>18.010000000000002</v>
      </c>
      <c r="I317" s="30">
        <v>0.9</v>
      </c>
      <c r="J317" s="30">
        <v>71.08</v>
      </c>
      <c r="K317" s="30">
        <v>1.2</v>
      </c>
      <c r="L317" s="30">
        <v>47.46</v>
      </c>
      <c r="M317" s="36"/>
      <c r="N317" s="36"/>
      <c r="O317" s="36"/>
      <c r="P317" s="1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  <c r="LG317"/>
      <c r="LH317"/>
      <c r="LI317"/>
      <c r="LJ317"/>
      <c r="LK317"/>
      <c r="LL317"/>
      <c r="LM317"/>
      <c r="LN317"/>
      <c r="LO317"/>
      <c r="LP317"/>
      <c r="LQ317"/>
      <c r="LR317"/>
      <c r="LS317"/>
      <c r="LT317"/>
      <c r="LU317"/>
      <c r="LV317"/>
      <c r="LW317"/>
      <c r="LX317"/>
      <c r="LY317"/>
      <c r="LZ317"/>
      <c r="MA317"/>
      <c r="MB317"/>
      <c r="MC317"/>
      <c r="MD317"/>
      <c r="ME317"/>
      <c r="MF317"/>
      <c r="MG317"/>
      <c r="MH317"/>
      <c r="MI317"/>
      <c r="MJ317"/>
      <c r="MK317"/>
      <c r="ML317"/>
      <c r="MM317"/>
      <c r="MN317"/>
      <c r="MO317"/>
      <c r="MP317"/>
      <c r="MQ317"/>
      <c r="MR317"/>
      <c r="MS317"/>
      <c r="MT317"/>
      <c r="MU317"/>
      <c r="MV317"/>
      <c r="MW317"/>
      <c r="MX317"/>
      <c r="MY317"/>
      <c r="MZ317"/>
      <c r="NA317"/>
      <c r="NB317"/>
      <c r="NC317"/>
      <c r="ND317"/>
      <c r="NE317"/>
      <c r="NF317"/>
      <c r="NG317"/>
      <c r="NH317"/>
      <c r="NI317"/>
      <c r="NJ317"/>
      <c r="NK317"/>
      <c r="NL317"/>
      <c r="NM317"/>
      <c r="NN317"/>
      <c r="NO317"/>
      <c r="NP317"/>
      <c r="NQ317"/>
      <c r="NR317"/>
      <c r="NS317"/>
      <c r="NT317"/>
      <c r="NU317"/>
      <c r="NV317"/>
      <c r="NW317"/>
      <c r="NX317"/>
      <c r="NY317"/>
      <c r="NZ317"/>
      <c r="OA317"/>
      <c r="OB317"/>
      <c r="OC317"/>
      <c r="OD317"/>
      <c r="OE317"/>
      <c r="OF317"/>
      <c r="OG317"/>
      <c r="OH317"/>
      <c r="OI317"/>
      <c r="OJ317"/>
      <c r="OK317"/>
      <c r="OL317"/>
      <c r="OM317"/>
      <c r="ON317"/>
      <c r="OO317"/>
      <c r="OP317"/>
      <c r="OQ317"/>
      <c r="OR317"/>
      <c r="OS317"/>
      <c r="OT317"/>
      <c r="OU317"/>
      <c r="OV317"/>
      <c r="OW317"/>
      <c r="OX317"/>
      <c r="OY317"/>
      <c r="OZ317"/>
      <c r="PA317"/>
      <c r="PB317"/>
      <c r="PC317"/>
      <c r="PD317"/>
      <c r="PE317"/>
      <c r="PF317"/>
      <c r="PG317"/>
      <c r="PH317"/>
      <c r="PI317"/>
      <c r="PJ317"/>
      <c r="PK317"/>
      <c r="PL317"/>
      <c r="PM317"/>
      <c r="PN317"/>
      <c r="PO317"/>
      <c r="PP317"/>
      <c r="PQ317"/>
      <c r="PR317"/>
      <c r="PS317"/>
      <c r="PT317"/>
      <c r="PU317"/>
      <c r="PV317"/>
      <c r="PW317"/>
      <c r="PX317"/>
      <c r="PY317"/>
      <c r="PZ317"/>
      <c r="QA317"/>
      <c r="QB317"/>
      <c r="QC317"/>
      <c r="QD317"/>
      <c r="QE317"/>
      <c r="QF317"/>
      <c r="QG317"/>
      <c r="QH317"/>
      <c r="QI317"/>
      <c r="QJ317"/>
      <c r="QK317"/>
      <c r="QL317"/>
      <c r="QM317"/>
      <c r="QN317"/>
      <c r="QO317"/>
      <c r="QP317"/>
      <c r="QQ317"/>
      <c r="QR317"/>
      <c r="QS317"/>
      <c r="QT317"/>
      <c r="QU317"/>
      <c r="QV317"/>
      <c r="QW317"/>
      <c r="QX317"/>
      <c r="QY317"/>
      <c r="QZ317"/>
      <c r="RA317"/>
      <c r="RB317"/>
      <c r="RC317"/>
      <c r="RD317"/>
      <c r="RE317"/>
      <c r="RF317"/>
      <c r="RG317"/>
      <c r="RH317"/>
      <c r="RI317"/>
      <c r="RJ317"/>
      <c r="RK317"/>
      <c r="RL317"/>
      <c r="RM317"/>
      <c r="RN317"/>
      <c r="RO317"/>
      <c r="RP317"/>
      <c r="RQ317"/>
      <c r="RR317"/>
      <c r="RS317"/>
      <c r="RT317"/>
      <c r="RU317"/>
      <c r="RV317"/>
      <c r="RW317"/>
      <c r="RX317"/>
      <c r="RY317"/>
      <c r="RZ317"/>
      <c r="SA317"/>
      <c r="SB317"/>
      <c r="SC317"/>
      <c r="SD317"/>
      <c r="SE317"/>
      <c r="SF317"/>
      <c r="SG317"/>
      <c r="SH317"/>
      <c r="SI317"/>
      <c r="SJ317"/>
      <c r="SK317"/>
      <c r="SL317"/>
      <c r="SM317"/>
      <c r="SN317"/>
      <c r="SO317"/>
      <c r="SP317"/>
      <c r="SQ317"/>
      <c r="SR317"/>
      <c r="SS317"/>
      <c r="ST317"/>
      <c r="SU317"/>
      <c r="SV317"/>
      <c r="SW317"/>
      <c r="SX317"/>
      <c r="SY317"/>
      <c r="SZ317"/>
      <c r="TA317"/>
      <c r="TB317"/>
      <c r="TC317"/>
      <c r="TD317"/>
      <c r="TE317"/>
      <c r="TF317"/>
      <c r="TG317"/>
      <c r="TH317"/>
      <c r="TI317"/>
      <c r="TJ317"/>
      <c r="TK317"/>
      <c r="TL317"/>
      <c r="TM317"/>
      <c r="TN317"/>
      <c r="TO317"/>
      <c r="TP317"/>
      <c r="TQ317"/>
      <c r="TR317"/>
      <c r="TS317"/>
      <c r="TT317"/>
      <c r="TU317"/>
      <c r="TV317"/>
      <c r="TW317"/>
      <c r="TX317"/>
      <c r="TY317"/>
      <c r="TZ317"/>
      <c r="UA317"/>
      <c r="UB317"/>
      <c r="UC317"/>
      <c r="UD317"/>
      <c r="UE317"/>
      <c r="UF317"/>
      <c r="UG317"/>
      <c r="UH317"/>
      <c r="UI317"/>
      <c r="UJ317"/>
      <c r="UK317"/>
      <c r="UL317"/>
      <c r="UM317"/>
      <c r="UN317"/>
      <c r="UO317"/>
      <c r="UP317"/>
      <c r="UQ317"/>
      <c r="UR317"/>
      <c r="US317"/>
      <c r="UT317"/>
      <c r="UU317"/>
      <c r="UV317"/>
      <c r="UW317"/>
      <c r="UX317"/>
      <c r="UY317"/>
      <c r="UZ317"/>
      <c r="VA317"/>
      <c r="VB317"/>
      <c r="VC317"/>
      <c r="VD317"/>
      <c r="VE317"/>
      <c r="VF317"/>
      <c r="VG317"/>
      <c r="VH317"/>
      <c r="VI317"/>
      <c r="VJ317"/>
      <c r="VK317"/>
      <c r="VL317"/>
      <c r="VM317"/>
      <c r="VN317"/>
      <c r="VO317"/>
      <c r="VP317"/>
      <c r="VQ317"/>
      <c r="VR317"/>
      <c r="VS317"/>
      <c r="VT317"/>
      <c r="VU317"/>
      <c r="VV317"/>
      <c r="VW317"/>
      <c r="VX317"/>
      <c r="VY317"/>
      <c r="VZ317"/>
      <c r="WA317"/>
      <c r="WB317"/>
      <c r="WC317"/>
      <c r="WD317"/>
      <c r="WE317"/>
      <c r="WF317"/>
      <c r="WG317"/>
      <c r="WH317"/>
      <c r="WI317"/>
      <c r="WJ317"/>
      <c r="WK317"/>
      <c r="WL317"/>
      <c r="WM317"/>
      <c r="WN317"/>
      <c r="WO317"/>
      <c r="WP317"/>
      <c r="WQ317"/>
      <c r="WR317"/>
      <c r="WS317"/>
      <c r="WT317"/>
      <c r="WU317"/>
      <c r="WV317"/>
      <c r="WW317"/>
      <c r="WX317"/>
      <c r="WY317"/>
      <c r="WZ317"/>
      <c r="XA317"/>
      <c r="XB317"/>
      <c r="XC317"/>
      <c r="XD317"/>
      <c r="XE317"/>
      <c r="XF317"/>
      <c r="XG317"/>
      <c r="XH317"/>
      <c r="XI317"/>
      <c r="XJ317"/>
      <c r="XK317"/>
      <c r="XL317"/>
      <c r="XM317"/>
      <c r="XN317"/>
      <c r="XO317"/>
      <c r="XP317"/>
      <c r="XQ317"/>
      <c r="XR317"/>
      <c r="XS317"/>
      <c r="XT317"/>
      <c r="XU317"/>
      <c r="XV317"/>
      <c r="XW317"/>
      <c r="XX317"/>
      <c r="XY317"/>
      <c r="XZ317"/>
      <c r="YA317"/>
      <c r="YB317"/>
      <c r="YC317"/>
      <c r="YD317"/>
      <c r="YE317"/>
      <c r="YF317"/>
      <c r="YG317"/>
      <c r="YH317"/>
      <c r="YI317"/>
      <c r="YJ317"/>
      <c r="YK317"/>
      <c r="YL317"/>
      <c r="YM317"/>
      <c r="YN317"/>
      <c r="YO317"/>
      <c r="YP317"/>
      <c r="YQ317"/>
      <c r="YR317"/>
      <c r="YS317"/>
      <c r="YT317"/>
      <c r="YU317"/>
      <c r="YV317"/>
      <c r="YW317"/>
      <c r="YX317"/>
      <c r="YY317"/>
      <c r="YZ317"/>
      <c r="ZA317"/>
      <c r="ZB317"/>
      <c r="ZC317"/>
      <c r="ZD317"/>
      <c r="ZE317"/>
      <c r="ZF317"/>
      <c r="ZG317"/>
      <c r="ZH317"/>
      <c r="ZI317"/>
      <c r="ZJ317"/>
      <c r="ZK317"/>
      <c r="ZL317"/>
      <c r="ZM317"/>
      <c r="ZN317"/>
      <c r="ZO317"/>
      <c r="ZP317"/>
      <c r="ZQ317"/>
      <c r="ZR317"/>
      <c r="ZS317"/>
      <c r="ZT317"/>
      <c r="ZU317"/>
      <c r="ZV317"/>
      <c r="ZW317"/>
      <c r="ZX317"/>
      <c r="ZY317"/>
      <c r="ZZ317"/>
      <c r="AAA317"/>
      <c r="AAB317"/>
      <c r="AAC317"/>
      <c r="AAD317"/>
      <c r="AAE317"/>
      <c r="AAF317"/>
      <c r="AAG317"/>
      <c r="AAH317"/>
      <c r="AAI317"/>
      <c r="AAJ317"/>
      <c r="AAK317"/>
      <c r="AAL317"/>
      <c r="AAM317"/>
      <c r="AAN317"/>
      <c r="AAO317"/>
      <c r="AAP317"/>
      <c r="AAQ317"/>
      <c r="AAR317"/>
      <c r="AAS317"/>
      <c r="AAT317"/>
      <c r="AAU317"/>
      <c r="AAV317"/>
      <c r="AAW317"/>
      <c r="AAX317"/>
      <c r="AAY317"/>
      <c r="AAZ317"/>
      <c r="ABA317"/>
      <c r="ABB317"/>
      <c r="ABC317"/>
      <c r="ABD317"/>
      <c r="ABE317"/>
      <c r="ABF317"/>
      <c r="ABG317"/>
      <c r="ABH317"/>
      <c r="ABI317"/>
      <c r="ABJ317"/>
      <c r="ABK317"/>
      <c r="ABL317"/>
      <c r="ABM317"/>
      <c r="ABN317"/>
      <c r="ABO317"/>
      <c r="ABP317"/>
      <c r="ABQ317"/>
      <c r="ABR317"/>
      <c r="ABS317"/>
      <c r="ABT317"/>
      <c r="ABU317"/>
      <c r="ABV317"/>
      <c r="ABW317"/>
      <c r="ABX317"/>
      <c r="ABY317"/>
      <c r="ABZ317"/>
      <c r="ACA317"/>
      <c r="ACB317"/>
      <c r="ACC317"/>
      <c r="ACD317"/>
      <c r="ACE317"/>
      <c r="ACF317"/>
      <c r="ACG317"/>
      <c r="ACH317"/>
      <c r="ACI317"/>
      <c r="ACJ317"/>
      <c r="ACK317"/>
      <c r="ACL317"/>
      <c r="ACM317"/>
      <c r="ACN317"/>
      <c r="ACO317"/>
      <c r="ACP317"/>
      <c r="ACQ317"/>
      <c r="ACR317"/>
      <c r="ACS317"/>
      <c r="ACT317"/>
      <c r="ACU317"/>
      <c r="ACV317"/>
      <c r="ACW317"/>
      <c r="ACX317"/>
      <c r="ACY317"/>
      <c r="ACZ317"/>
      <c r="ADA317"/>
      <c r="ADB317"/>
      <c r="ADC317"/>
      <c r="ADD317"/>
      <c r="ADE317"/>
      <c r="ADF317"/>
      <c r="ADG317"/>
      <c r="ADH317"/>
      <c r="ADI317"/>
      <c r="ADJ317"/>
      <c r="ADK317"/>
      <c r="ADL317"/>
      <c r="ADM317"/>
      <c r="ADN317"/>
      <c r="ADO317"/>
      <c r="ADP317"/>
      <c r="ADQ317"/>
      <c r="ADR317"/>
      <c r="ADS317"/>
      <c r="ADT317"/>
      <c r="ADU317"/>
      <c r="ADV317"/>
      <c r="ADW317"/>
      <c r="ADX317"/>
      <c r="ADY317"/>
      <c r="ADZ317"/>
      <c r="AEA317"/>
      <c r="AEB317"/>
      <c r="AEC317"/>
      <c r="AED317"/>
      <c r="AEE317"/>
      <c r="AEF317"/>
      <c r="AEG317"/>
      <c r="AEH317"/>
      <c r="AEI317"/>
      <c r="AEJ317"/>
      <c r="AEK317"/>
      <c r="AEL317"/>
      <c r="AEM317"/>
      <c r="AEN317"/>
      <c r="AEO317"/>
      <c r="AEP317"/>
      <c r="AEQ317"/>
      <c r="AER317"/>
      <c r="AES317"/>
      <c r="AET317"/>
      <c r="AEU317"/>
      <c r="AEV317"/>
      <c r="AEW317"/>
      <c r="AEX317"/>
      <c r="AEY317"/>
      <c r="AEZ317"/>
      <c r="AFA317"/>
      <c r="AFB317"/>
      <c r="AFC317"/>
      <c r="AFD317"/>
      <c r="AFE317"/>
      <c r="AFF317"/>
      <c r="AFG317"/>
      <c r="AFH317"/>
      <c r="AFI317"/>
      <c r="AFJ317"/>
      <c r="AFK317"/>
      <c r="AFL317"/>
      <c r="AFM317"/>
      <c r="AFN317"/>
      <c r="AFO317"/>
      <c r="AFP317"/>
      <c r="AFQ317"/>
      <c r="AFR317"/>
      <c r="AFS317"/>
      <c r="AFT317"/>
      <c r="AFU317"/>
      <c r="AFV317"/>
      <c r="AFW317"/>
      <c r="AFX317"/>
      <c r="AFY317"/>
      <c r="AFZ317"/>
      <c r="AGA317"/>
      <c r="AGB317"/>
      <c r="AGC317"/>
      <c r="AGD317"/>
      <c r="AGE317"/>
      <c r="AGF317"/>
      <c r="AGG317"/>
      <c r="AGH317"/>
      <c r="AGI317"/>
      <c r="AGJ317"/>
      <c r="AGK317"/>
      <c r="AGL317"/>
      <c r="AGM317"/>
      <c r="AGN317"/>
      <c r="AGO317"/>
      <c r="AGP317"/>
      <c r="AGQ317"/>
      <c r="AGR317"/>
      <c r="AGS317"/>
      <c r="AGT317"/>
      <c r="AGU317"/>
      <c r="AGV317"/>
      <c r="AGW317"/>
      <c r="AGX317"/>
      <c r="AGY317"/>
      <c r="AGZ317"/>
      <c r="AHA317"/>
      <c r="AHB317"/>
      <c r="AHC317"/>
      <c r="AHD317"/>
      <c r="AHE317"/>
      <c r="AHF317"/>
      <c r="AHG317"/>
      <c r="AHH317"/>
      <c r="AHI317"/>
      <c r="AHJ317"/>
      <c r="AHK317"/>
      <c r="AHL317"/>
      <c r="AHM317"/>
      <c r="AHN317"/>
      <c r="AHO317"/>
      <c r="AHP317"/>
      <c r="AHQ317"/>
      <c r="AHR317"/>
      <c r="AHS317"/>
      <c r="AHT317"/>
      <c r="AHU317"/>
      <c r="AHV317"/>
      <c r="AHW317"/>
      <c r="AHX317"/>
      <c r="AHY317"/>
      <c r="AHZ317"/>
      <c r="AIA317"/>
      <c r="AIB317"/>
      <c r="AIC317"/>
      <c r="AID317"/>
      <c r="AIE317"/>
      <c r="AIF317"/>
      <c r="AIG317"/>
      <c r="AIH317"/>
      <c r="AII317"/>
      <c r="AIJ317"/>
      <c r="AIK317"/>
      <c r="AIL317"/>
      <c r="AIM317"/>
      <c r="AIN317"/>
      <c r="AIO317"/>
      <c r="AIP317"/>
      <c r="AIQ317"/>
      <c r="AIR317"/>
      <c r="AIS317"/>
      <c r="AIT317"/>
      <c r="AIU317"/>
      <c r="AIV317"/>
      <c r="AIW317"/>
      <c r="AIX317"/>
      <c r="AIY317"/>
      <c r="AIZ317"/>
      <c r="AJA317"/>
      <c r="AJB317"/>
      <c r="AJC317"/>
      <c r="AJD317"/>
      <c r="AJE317"/>
      <c r="AJF317"/>
      <c r="AJG317"/>
      <c r="AJH317"/>
      <c r="AJI317"/>
      <c r="AJJ317"/>
      <c r="AJK317"/>
      <c r="AJL317"/>
      <c r="AJM317"/>
      <c r="AJN317"/>
      <c r="AJO317"/>
      <c r="AJP317"/>
      <c r="AJQ317"/>
      <c r="AJR317"/>
      <c r="AJS317"/>
      <c r="AJT317"/>
      <c r="AJU317"/>
      <c r="AJV317"/>
      <c r="AJW317"/>
      <c r="AJX317"/>
      <c r="AJY317"/>
      <c r="AJZ317"/>
      <c r="AKA317"/>
      <c r="AKB317"/>
      <c r="AKC317"/>
      <c r="AKD317"/>
      <c r="AKE317"/>
      <c r="AKF317"/>
      <c r="AKG317"/>
      <c r="AKH317"/>
      <c r="AKI317"/>
      <c r="AKJ317"/>
      <c r="AKK317"/>
      <c r="AKL317"/>
      <c r="AKM317"/>
      <c r="AKN317"/>
      <c r="AKO317"/>
      <c r="AKP317"/>
      <c r="AKQ317"/>
      <c r="AKR317"/>
      <c r="AKS317"/>
      <c r="AKT317"/>
      <c r="AKU317"/>
      <c r="AKV317"/>
      <c r="AKW317"/>
      <c r="AKX317"/>
      <c r="AKY317"/>
      <c r="AKZ317"/>
      <c r="ALA317"/>
      <c r="ALB317"/>
      <c r="ALC317"/>
      <c r="ALD317"/>
      <c r="ALE317"/>
      <c r="ALF317"/>
      <c r="ALG317"/>
      <c r="ALH317"/>
      <c r="ALI317"/>
      <c r="ALJ317"/>
      <c r="ALK317"/>
      <c r="ALL317"/>
      <c r="ALM317"/>
      <c r="ALN317"/>
      <c r="ALO317"/>
      <c r="ALP317"/>
      <c r="ALQ317"/>
      <c r="ALR317"/>
      <c r="ALS317"/>
      <c r="ALT317"/>
      <c r="ALU317"/>
      <c r="ALV317"/>
      <c r="ALW317"/>
      <c r="ALX317"/>
      <c r="ALY317"/>
      <c r="ALZ317"/>
      <c r="AMA317"/>
      <c r="AMB317"/>
      <c r="AMC317"/>
      <c r="AMD317"/>
      <c r="AME317"/>
      <c r="AMF317"/>
      <c r="AMG317"/>
      <c r="AMH317"/>
      <c r="AMI317"/>
      <c r="AMJ317"/>
      <c r="AMK317"/>
      <c r="AML317"/>
      <c r="AMM317"/>
      <c r="AMN317"/>
      <c r="AMO317"/>
      <c r="AMP317"/>
      <c r="AMQ317"/>
      <c r="AMR317"/>
      <c r="AMS317"/>
      <c r="AMT317"/>
      <c r="AMU317"/>
      <c r="AMV317"/>
      <c r="AMW317"/>
      <c r="AMX317"/>
      <c r="AMY317"/>
      <c r="AMZ317"/>
      <c r="ANA317"/>
      <c r="ANB317"/>
      <c r="ANC317"/>
      <c r="AND317"/>
      <c r="ANE317"/>
      <c r="ANF317"/>
      <c r="ANG317"/>
      <c r="ANH317"/>
      <c r="ANI317"/>
      <c r="ANJ317"/>
      <c r="ANK317"/>
      <c r="ANL317"/>
      <c r="ANM317"/>
      <c r="ANN317"/>
      <c r="ANO317"/>
      <c r="ANP317"/>
      <c r="ANQ317"/>
      <c r="ANR317"/>
      <c r="ANS317"/>
      <c r="ANT317"/>
      <c r="ANU317"/>
      <c r="ANV317"/>
      <c r="ANW317"/>
      <c r="ANX317"/>
      <c r="ANY317"/>
      <c r="ANZ317"/>
      <c r="AOA317"/>
      <c r="AOB317"/>
      <c r="AOC317"/>
      <c r="AOD317"/>
      <c r="AOE317"/>
      <c r="AOF317"/>
      <c r="AOG317"/>
      <c r="AOH317"/>
      <c r="AOI317"/>
      <c r="AOJ317"/>
      <c r="AOK317"/>
      <c r="AOL317"/>
      <c r="AOM317"/>
      <c r="AON317"/>
      <c r="AOO317"/>
      <c r="AOP317"/>
      <c r="AOQ317"/>
      <c r="AOR317"/>
      <c r="AOS317"/>
      <c r="AOT317"/>
      <c r="AOU317"/>
      <c r="AOV317"/>
      <c r="AOW317"/>
      <c r="AOX317"/>
      <c r="AOY317"/>
      <c r="AOZ317"/>
      <c r="APA317"/>
      <c r="APB317"/>
      <c r="APC317"/>
      <c r="APD317"/>
      <c r="APE317"/>
      <c r="APF317"/>
      <c r="APG317"/>
      <c r="APH317"/>
      <c r="API317"/>
      <c r="APJ317"/>
      <c r="APK317"/>
      <c r="APL317"/>
      <c r="APM317"/>
      <c r="APN317"/>
      <c r="APO317"/>
      <c r="APP317"/>
      <c r="APQ317"/>
      <c r="APR317"/>
      <c r="APS317"/>
      <c r="APT317"/>
      <c r="APU317"/>
      <c r="APV317"/>
      <c r="APW317"/>
      <c r="APX317"/>
      <c r="APY317"/>
      <c r="APZ317"/>
      <c r="AQA317"/>
      <c r="AQB317"/>
      <c r="AQC317"/>
      <c r="AQD317"/>
      <c r="AQE317"/>
      <c r="AQF317"/>
      <c r="AQG317"/>
      <c r="AQH317"/>
      <c r="AQI317"/>
      <c r="AQJ317"/>
      <c r="AQK317"/>
      <c r="AQL317"/>
      <c r="AQM317"/>
      <c r="AQN317"/>
      <c r="AQO317"/>
      <c r="AQP317"/>
      <c r="AQQ317"/>
      <c r="AQR317"/>
      <c r="AQS317"/>
      <c r="AQT317"/>
      <c r="AQU317"/>
      <c r="AQV317"/>
      <c r="AQW317"/>
      <c r="AQX317"/>
      <c r="AQY317"/>
      <c r="AQZ317"/>
      <c r="ARA317"/>
      <c r="ARB317"/>
      <c r="ARC317"/>
      <c r="ARD317"/>
      <c r="ARE317"/>
      <c r="ARF317"/>
      <c r="ARG317"/>
      <c r="ARH317"/>
      <c r="ARI317"/>
      <c r="ARJ317"/>
      <c r="ARK317"/>
      <c r="ARL317"/>
      <c r="ARM317"/>
      <c r="ARN317"/>
      <c r="ARO317"/>
      <c r="ARP317"/>
      <c r="ARQ317"/>
      <c r="ARR317"/>
      <c r="ARS317"/>
      <c r="ART317"/>
      <c r="ARU317"/>
      <c r="ARV317"/>
      <c r="ARW317"/>
      <c r="ARX317"/>
      <c r="ARY317"/>
      <c r="ARZ317"/>
      <c r="ASA317"/>
      <c r="ASB317"/>
      <c r="ASC317"/>
      <c r="ASD317"/>
      <c r="ASE317"/>
      <c r="ASF317"/>
      <c r="ASG317"/>
      <c r="ASH317"/>
      <c r="ASI317"/>
      <c r="ASJ317"/>
      <c r="ASK317"/>
      <c r="ASL317"/>
      <c r="ASM317"/>
      <c r="ASN317"/>
      <c r="ASO317"/>
      <c r="ASP317"/>
      <c r="ASQ317"/>
      <c r="ASR317"/>
      <c r="ASS317"/>
      <c r="AST317"/>
      <c r="ASU317"/>
      <c r="ASV317"/>
      <c r="ASW317"/>
      <c r="ASX317"/>
      <c r="ASY317"/>
      <c r="ASZ317"/>
      <c r="ATA317"/>
      <c r="ATB317"/>
      <c r="ATC317"/>
      <c r="ATD317"/>
      <c r="ATE317"/>
      <c r="ATF317"/>
      <c r="ATG317"/>
      <c r="ATH317"/>
      <c r="ATI317"/>
      <c r="ATJ317"/>
      <c r="ATK317"/>
      <c r="ATL317"/>
      <c r="ATM317"/>
      <c r="ATN317"/>
      <c r="ATO317"/>
      <c r="ATP317"/>
      <c r="ATQ317"/>
      <c r="ATR317"/>
      <c r="ATS317"/>
      <c r="ATT317"/>
      <c r="ATU317"/>
      <c r="ATV317"/>
      <c r="ATW317"/>
      <c r="ATX317"/>
      <c r="ATY317"/>
      <c r="ATZ317"/>
      <c r="AUA317"/>
      <c r="AUB317"/>
      <c r="AUC317"/>
      <c r="AUD317"/>
      <c r="AUE317"/>
      <c r="AUF317"/>
      <c r="AUG317"/>
      <c r="AUH317"/>
      <c r="AUI317"/>
      <c r="AUJ317"/>
      <c r="AUK317"/>
      <c r="AUL317"/>
      <c r="AUM317"/>
      <c r="AUN317"/>
      <c r="AUO317"/>
      <c r="AUP317"/>
      <c r="AUQ317"/>
      <c r="AUR317"/>
      <c r="AUS317"/>
      <c r="AUT317"/>
      <c r="AUU317"/>
      <c r="AUV317"/>
      <c r="AUW317"/>
      <c r="AUX317"/>
      <c r="AUY317"/>
      <c r="AUZ317"/>
      <c r="AVA317"/>
      <c r="AVB317"/>
      <c r="AVC317"/>
      <c r="AVD317"/>
      <c r="AVE317"/>
      <c r="AVF317"/>
      <c r="AVG317"/>
      <c r="AVH317"/>
      <c r="AVI317"/>
      <c r="AVJ317"/>
      <c r="AVK317"/>
      <c r="AVL317"/>
      <c r="AVM317"/>
      <c r="AVN317"/>
      <c r="AVO317"/>
      <c r="AVP317"/>
      <c r="AVQ317"/>
      <c r="AVR317"/>
      <c r="AVS317"/>
      <c r="AVT317"/>
      <c r="AVU317"/>
      <c r="AVV317"/>
      <c r="AVW317"/>
      <c r="AVX317"/>
      <c r="AVY317"/>
      <c r="AVZ317"/>
      <c r="AWA317"/>
      <c r="AWB317"/>
      <c r="AWC317"/>
      <c r="AWD317"/>
      <c r="AWE317"/>
      <c r="AWF317"/>
      <c r="AWG317"/>
      <c r="AWH317"/>
      <c r="AWI317"/>
      <c r="AWJ317"/>
      <c r="AWK317"/>
      <c r="AWL317"/>
      <c r="AWM317"/>
      <c r="AWN317"/>
      <c r="AWO317"/>
      <c r="AWP317"/>
      <c r="AWQ317"/>
      <c r="AWR317"/>
      <c r="AWS317"/>
      <c r="AWT317"/>
      <c r="AWU317"/>
      <c r="AWV317"/>
      <c r="AWW317"/>
      <c r="AWX317"/>
      <c r="AWY317"/>
      <c r="AWZ317"/>
      <c r="AXA317"/>
      <c r="AXB317"/>
      <c r="AXC317"/>
      <c r="AXD317"/>
      <c r="AXE317"/>
      <c r="AXF317"/>
      <c r="AXG317"/>
      <c r="AXH317"/>
      <c r="AXI317"/>
      <c r="AXJ317"/>
      <c r="AXK317"/>
      <c r="AXL317"/>
      <c r="AXM317"/>
      <c r="AXN317"/>
      <c r="AXO317"/>
      <c r="AXP317"/>
      <c r="AXQ317"/>
      <c r="AXR317"/>
      <c r="AXS317"/>
      <c r="AXT317"/>
      <c r="AXU317"/>
      <c r="AXV317"/>
      <c r="AXW317"/>
      <c r="AXX317"/>
      <c r="AXY317"/>
      <c r="AXZ317"/>
      <c r="AYA317"/>
      <c r="AYB317"/>
      <c r="AYC317"/>
      <c r="AYD317"/>
      <c r="AYE317"/>
      <c r="AYF317"/>
      <c r="AYG317"/>
      <c r="AYH317"/>
      <c r="AYI317"/>
      <c r="AYJ317"/>
      <c r="AYK317"/>
      <c r="AYL317"/>
      <c r="AYM317"/>
      <c r="AYN317"/>
      <c r="AYO317"/>
      <c r="AYP317"/>
      <c r="AYQ317"/>
      <c r="AYR317"/>
      <c r="AYS317"/>
      <c r="AYT317"/>
      <c r="AYU317"/>
      <c r="AYV317"/>
      <c r="AYW317"/>
      <c r="AYX317"/>
      <c r="AYY317"/>
      <c r="AYZ317"/>
      <c r="AZA317"/>
      <c r="AZB317"/>
      <c r="AZC317"/>
      <c r="AZD317"/>
      <c r="AZE317"/>
      <c r="AZF317"/>
      <c r="AZG317"/>
      <c r="AZH317"/>
      <c r="AZI317"/>
      <c r="AZJ317"/>
      <c r="AZK317"/>
      <c r="AZL317"/>
      <c r="AZM317"/>
      <c r="AZN317"/>
      <c r="AZO317"/>
      <c r="AZP317"/>
      <c r="AZQ317"/>
      <c r="AZR317"/>
      <c r="AZS317"/>
      <c r="AZT317"/>
      <c r="AZU317"/>
      <c r="AZV317"/>
      <c r="AZW317"/>
      <c r="AZX317"/>
      <c r="AZY317"/>
      <c r="AZZ317"/>
      <c r="BAA317"/>
      <c r="BAB317"/>
      <c r="BAC317"/>
      <c r="BAD317"/>
      <c r="BAE317"/>
      <c r="BAF317"/>
      <c r="BAG317"/>
      <c r="BAH317"/>
      <c r="BAI317"/>
      <c r="BAJ317"/>
      <c r="BAK317"/>
      <c r="BAL317"/>
      <c r="BAM317"/>
      <c r="BAN317"/>
      <c r="BAO317"/>
      <c r="BAP317"/>
      <c r="BAQ317"/>
      <c r="BAR317"/>
      <c r="BAS317"/>
      <c r="BAT317"/>
      <c r="BAU317"/>
      <c r="BAV317"/>
      <c r="BAW317"/>
      <c r="BAX317"/>
      <c r="BAY317"/>
      <c r="BAZ317"/>
      <c r="BBA317"/>
      <c r="BBB317"/>
      <c r="BBC317"/>
      <c r="BBD317"/>
      <c r="BBE317"/>
      <c r="BBF317"/>
      <c r="BBG317"/>
      <c r="BBH317"/>
      <c r="BBI317"/>
      <c r="BBJ317"/>
      <c r="BBK317"/>
      <c r="BBL317"/>
      <c r="BBM317"/>
      <c r="BBN317"/>
      <c r="BBO317"/>
      <c r="BBP317"/>
      <c r="BBQ317"/>
      <c r="BBR317"/>
      <c r="BBS317"/>
      <c r="BBT317"/>
      <c r="BBU317"/>
      <c r="BBV317"/>
      <c r="BBW317"/>
      <c r="BBX317"/>
      <c r="BBY317"/>
      <c r="BBZ317"/>
      <c r="BCA317"/>
      <c r="BCB317"/>
      <c r="BCC317"/>
      <c r="BCD317"/>
      <c r="BCE317"/>
      <c r="BCF317"/>
      <c r="BCG317"/>
      <c r="BCH317"/>
      <c r="BCI317"/>
      <c r="BCJ317"/>
      <c r="BCK317"/>
      <c r="BCL317"/>
      <c r="BCM317"/>
      <c r="BCN317"/>
      <c r="BCO317"/>
      <c r="BCP317"/>
      <c r="BCQ317"/>
      <c r="BCR317"/>
      <c r="BCS317"/>
      <c r="BCT317"/>
      <c r="BCU317"/>
      <c r="BCV317"/>
      <c r="BCW317"/>
      <c r="BCX317"/>
    </row>
    <row r="318" spans="1:1454" s="131" customFormat="1" ht="16.899999999999999" customHeight="1" x14ac:dyDescent="0.25">
      <c r="A318" s="8" t="s">
        <v>25</v>
      </c>
      <c r="B318" s="20">
        <v>1372.9</v>
      </c>
      <c r="C318" s="20">
        <v>0.15</v>
      </c>
      <c r="D318" s="20">
        <v>2.7</v>
      </c>
      <c r="E318" s="20">
        <v>25.48</v>
      </c>
      <c r="F318" s="20">
        <v>0.48</v>
      </c>
      <c r="G318" s="20">
        <v>0.53</v>
      </c>
      <c r="H318" s="20">
        <v>21.01</v>
      </c>
      <c r="I318" s="20">
        <v>1.1000000000000001</v>
      </c>
      <c r="J318" s="20">
        <v>83.78</v>
      </c>
      <c r="K318" s="20">
        <v>1.2</v>
      </c>
      <c r="L318" s="20">
        <v>52.16</v>
      </c>
      <c r="M318" s="36"/>
      <c r="N318" s="36"/>
      <c r="O318" s="36"/>
      <c r="P318" s="1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  <c r="LJ318"/>
      <c r="LK318"/>
      <c r="LL318"/>
      <c r="LM318"/>
      <c r="LN318"/>
      <c r="LO318"/>
      <c r="LP318"/>
      <c r="LQ318"/>
      <c r="LR318"/>
      <c r="LS318"/>
      <c r="LT318"/>
      <c r="LU318"/>
      <c r="LV318"/>
      <c r="LW318"/>
      <c r="LX318"/>
      <c r="LY318"/>
      <c r="LZ318"/>
      <c r="MA318"/>
      <c r="MB318"/>
      <c r="MC318"/>
      <c r="MD318"/>
      <c r="ME318"/>
      <c r="MF318"/>
      <c r="MG318"/>
      <c r="MH318"/>
      <c r="MI318"/>
      <c r="MJ318"/>
      <c r="MK318"/>
      <c r="ML318"/>
      <c r="MM318"/>
      <c r="MN318"/>
      <c r="MO318"/>
      <c r="MP318"/>
      <c r="MQ318"/>
      <c r="MR318"/>
      <c r="MS318"/>
      <c r="MT318"/>
      <c r="MU318"/>
      <c r="MV318"/>
      <c r="MW318"/>
      <c r="MX318"/>
      <c r="MY318"/>
      <c r="MZ318"/>
      <c r="NA318"/>
      <c r="NB318"/>
      <c r="NC318"/>
      <c r="ND318"/>
      <c r="NE318"/>
      <c r="NF318"/>
      <c r="NG318"/>
      <c r="NH318"/>
      <c r="NI318"/>
      <c r="NJ318"/>
      <c r="NK318"/>
      <c r="NL318"/>
      <c r="NM318"/>
      <c r="NN318"/>
      <c r="NO318"/>
      <c r="NP318"/>
      <c r="NQ318"/>
      <c r="NR318"/>
      <c r="NS318"/>
      <c r="NT318"/>
      <c r="NU318"/>
      <c r="NV318"/>
      <c r="NW318"/>
      <c r="NX318"/>
      <c r="NY318"/>
      <c r="NZ318"/>
      <c r="OA318"/>
      <c r="OB318"/>
      <c r="OC318"/>
      <c r="OD318"/>
      <c r="OE318"/>
      <c r="OF318"/>
      <c r="OG318"/>
      <c r="OH318"/>
      <c r="OI318"/>
      <c r="OJ318"/>
      <c r="OK318"/>
      <c r="OL318"/>
      <c r="OM318"/>
      <c r="ON318"/>
      <c r="OO318"/>
      <c r="OP318"/>
      <c r="OQ318"/>
      <c r="OR318"/>
      <c r="OS318"/>
      <c r="OT318"/>
      <c r="OU318"/>
      <c r="OV318"/>
      <c r="OW318"/>
      <c r="OX318"/>
      <c r="OY318"/>
      <c r="OZ318"/>
      <c r="PA318"/>
      <c r="PB318"/>
      <c r="PC318"/>
      <c r="PD318"/>
      <c r="PE318"/>
      <c r="PF318"/>
      <c r="PG318"/>
      <c r="PH318"/>
      <c r="PI318"/>
      <c r="PJ318"/>
      <c r="PK318"/>
      <c r="PL318"/>
      <c r="PM318"/>
      <c r="PN318"/>
      <c r="PO318"/>
      <c r="PP318"/>
      <c r="PQ318"/>
      <c r="PR318"/>
      <c r="PS318"/>
      <c r="PT318"/>
      <c r="PU318"/>
      <c r="PV318"/>
      <c r="PW318"/>
      <c r="PX318"/>
      <c r="PY318"/>
      <c r="PZ318"/>
      <c r="QA318"/>
      <c r="QB318"/>
      <c r="QC318"/>
      <c r="QD318"/>
      <c r="QE318"/>
      <c r="QF318"/>
      <c r="QG318"/>
      <c r="QH318"/>
      <c r="QI318"/>
      <c r="QJ318"/>
      <c r="QK318"/>
      <c r="QL318"/>
      <c r="QM318"/>
      <c r="QN318"/>
      <c r="QO318"/>
      <c r="QP318"/>
      <c r="QQ318"/>
      <c r="QR318"/>
      <c r="QS318"/>
      <c r="QT318"/>
      <c r="QU318"/>
      <c r="QV318"/>
      <c r="QW318"/>
      <c r="QX318"/>
      <c r="QY318"/>
      <c r="QZ318"/>
      <c r="RA318"/>
      <c r="RB318"/>
      <c r="RC318"/>
      <c r="RD318"/>
      <c r="RE318"/>
      <c r="RF318"/>
      <c r="RG318"/>
      <c r="RH318"/>
      <c r="RI318"/>
      <c r="RJ318"/>
      <c r="RK318"/>
      <c r="RL318"/>
      <c r="RM318"/>
      <c r="RN318"/>
      <c r="RO318"/>
      <c r="RP318"/>
      <c r="RQ318"/>
      <c r="RR318"/>
      <c r="RS318"/>
      <c r="RT318"/>
      <c r="RU318"/>
      <c r="RV318"/>
      <c r="RW318"/>
      <c r="RX318"/>
      <c r="RY318"/>
      <c r="RZ318"/>
      <c r="SA318"/>
      <c r="SB318"/>
      <c r="SC318"/>
      <c r="SD318"/>
      <c r="SE318"/>
      <c r="SF318"/>
      <c r="SG318"/>
      <c r="SH318"/>
      <c r="SI318"/>
      <c r="SJ318"/>
      <c r="SK318"/>
      <c r="SL318"/>
      <c r="SM318"/>
      <c r="SN318"/>
      <c r="SO318"/>
      <c r="SP318"/>
      <c r="SQ318"/>
      <c r="SR318"/>
      <c r="SS318"/>
      <c r="ST318"/>
      <c r="SU318"/>
      <c r="SV318"/>
      <c r="SW318"/>
      <c r="SX318"/>
      <c r="SY318"/>
      <c r="SZ318"/>
      <c r="TA318"/>
      <c r="TB318"/>
      <c r="TC318"/>
      <c r="TD318"/>
      <c r="TE318"/>
      <c r="TF318"/>
      <c r="TG318"/>
      <c r="TH318"/>
      <c r="TI318"/>
      <c r="TJ318"/>
      <c r="TK318"/>
      <c r="TL318"/>
      <c r="TM318"/>
      <c r="TN318"/>
      <c r="TO318"/>
      <c r="TP318"/>
      <c r="TQ318"/>
      <c r="TR318"/>
      <c r="TS318"/>
      <c r="TT318"/>
      <c r="TU318"/>
      <c r="TV318"/>
      <c r="TW318"/>
      <c r="TX318"/>
      <c r="TY318"/>
      <c r="TZ318"/>
      <c r="UA318"/>
      <c r="UB318"/>
      <c r="UC318"/>
      <c r="UD318"/>
      <c r="UE318"/>
      <c r="UF318"/>
      <c r="UG318"/>
      <c r="UH318"/>
      <c r="UI318"/>
      <c r="UJ318"/>
      <c r="UK318"/>
      <c r="UL318"/>
      <c r="UM318"/>
      <c r="UN318"/>
      <c r="UO318"/>
      <c r="UP318"/>
      <c r="UQ318"/>
      <c r="UR318"/>
      <c r="US318"/>
      <c r="UT318"/>
      <c r="UU318"/>
      <c r="UV318"/>
      <c r="UW318"/>
      <c r="UX318"/>
      <c r="UY318"/>
      <c r="UZ318"/>
      <c r="VA318"/>
      <c r="VB318"/>
      <c r="VC318"/>
      <c r="VD318"/>
      <c r="VE318"/>
      <c r="VF318"/>
      <c r="VG318"/>
      <c r="VH318"/>
      <c r="VI318"/>
      <c r="VJ318"/>
      <c r="VK318"/>
      <c r="VL318"/>
      <c r="VM318"/>
      <c r="VN318"/>
      <c r="VO318"/>
      <c r="VP318"/>
      <c r="VQ318"/>
      <c r="VR318"/>
      <c r="VS318"/>
      <c r="VT318"/>
      <c r="VU318"/>
      <c r="VV318"/>
      <c r="VW318"/>
      <c r="VX318"/>
      <c r="VY318"/>
      <c r="VZ318"/>
      <c r="WA318"/>
      <c r="WB318"/>
      <c r="WC318"/>
      <c r="WD318"/>
      <c r="WE318"/>
      <c r="WF318"/>
      <c r="WG318"/>
      <c r="WH318"/>
      <c r="WI318"/>
      <c r="WJ318"/>
      <c r="WK318"/>
      <c r="WL318"/>
      <c r="WM318"/>
      <c r="WN318"/>
      <c r="WO318"/>
      <c r="WP318"/>
      <c r="WQ318"/>
      <c r="WR318"/>
      <c r="WS318"/>
      <c r="WT318"/>
      <c r="WU318"/>
      <c r="WV318"/>
      <c r="WW318"/>
      <c r="WX318"/>
      <c r="WY318"/>
      <c r="WZ318"/>
      <c r="XA318"/>
      <c r="XB318"/>
      <c r="XC318"/>
      <c r="XD318"/>
      <c r="XE318"/>
      <c r="XF318"/>
      <c r="XG318"/>
      <c r="XH318"/>
      <c r="XI318"/>
      <c r="XJ318"/>
      <c r="XK318"/>
      <c r="XL318"/>
      <c r="XM318"/>
      <c r="XN318"/>
      <c r="XO318"/>
      <c r="XP318"/>
      <c r="XQ318"/>
      <c r="XR318"/>
      <c r="XS318"/>
      <c r="XT318"/>
      <c r="XU318"/>
      <c r="XV318"/>
      <c r="XW318"/>
      <c r="XX318"/>
      <c r="XY318"/>
      <c r="XZ318"/>
      <c r="YA318"/>
      <c r="YB318"/>
      <c r="YC318"/>
      <c r="YD318"/>
      <c r="YE318"/>
      <c r="YF318"/>
      <c r="YG318"/>
      <c r="YH318"/>
      <c r="YI318"/>
      <c r="YJ318"/>
      <c r="YK318"/>
      <c r="YL318"/>
      <c r="YM318"/>
      <c r="YN318"/>
      <c r="YO318"/>
      <c r="YP318"/>
      <c r="YQ318"/>
      <c r="YR318"/>
      <c r="YS318"/>
      <c r="YT318"/>
      <c r="YU318"/>
      <c r="YV318"/>
      <c r="YW318"/>
      <c r="YX318"/>
      <c r="YY318"/>
      <c r="YZ318"/>
      <c r="ZA318"/>
      <c r="ZB318"/>
      <c r="ZC318"/>
      <c r="ZD318"/>
      <c r="ZE318"/>
      <c r="ZF318"/>
      <c r="ZG318"/>
      <c r="ZH318"/>
      <c r="ZI318"/>
      <c r="ZJ318"/>
      <c r="ZK318"/>
      <c r="ZL318"/>
      <c r="ZM318"/>
      <c r="ZN318"/>
      <c r="ZO318"/>
      <c r="ZP318"/>
      <c r="ZQ318"/>
      <c r="ZR318"/>
      <c r="ZS318"/>
      <c r="ZT318"/>
      <c r="ZU318"/>
      <c r="ZV318"/>
      <c r="ZW318"/>
      <c r="ZX318"/>
      <c r="ZY318"/>
      <c r="ZZ318"/>
      <c r="AAA318"/>
      <c r="AAB318"/>
      <c r="AAC318"/>
      <c r="AAD318"/>
      <c r="AAE318"/>
      <c r="AAF318"/>
      <c r="AAG318"/>
      <c r="AAH318"/>
      <c r="AAI318"/>
      <c r="AAJ318"/>
      <c r="AAK318"/>
      <c r="AAL318"/>
      <c r="AAM318"/>
      <c r="AAN318"/>
      <c r="AAO318"/>
      <c r="AAP318"/>
      <c r="AAQ318"/>
      <c r="AAR318"/>
      <c r="AAS318"/>
      <c r="AAT318"/>
      <c r="AAU318"/>
      <c r="AAV318"/>
      <c r="AAW318"/>
      <c r="AAX318"/>
      <c r="AAY318"/>
      <c r="AAZ318"/>
      <c r="ABA318"/>
      <c r="ABB318"/>
      <c r="ABC318"/>
      <c r="ABD318"/>
      <c r="ABE318"/>
      <c r="ABF318"/>
      <c r="ABG318"/>
      <c r="ABH318"/>
      <c r="ABI318"/>
      <c r="ABJ318"/>
      <c r="ABK318"/>
      <c r="ABL318"/>
      <c r="ABM318"/>
      <c r="ABN318"/>
      <c r="ABO318"/>
      <c r="ABP318"/>
      <c r="ABQ318"/>
      <c r="ABR318"/>
      <c r="ABS318"/>
      <c r="ABT318"/>
      <c r="ABU318"/>
      <c r="ABV318"/>
      <c r="ABW318"/>
      <c r="ABX318"/>
      <c r="ABY318"/>
      <c r="ABZ318"/>
      <c r="ACA318"/>
      <c r="ACB318"/>
      <c r="ACC318"/>
      <c r="ACD318"/>
      <c r="ACE318"/>
      <c r="ACF318"/>
      <c r="ACG318"/>
      <c r="ACH318"/>
      <c r="ACI318"/>
      <c r="ACJ318"/>
      <c r="ACK318"/>
      <c r="ACL318"/>
      <c r="ACM318"/>
      <c r="ACN318"/>
      <c r="ACO318"/>
      <c r="ACP318"/>
      <c r="ACQ318"/>
      <c r="ACR318"/>
      <c r="ACS318"/>
      <c r="ACT318"/>
      <c r="ACU318"/>
      <c r="ACV318"/>
      <c r="ACW318"/>
      <c r="ACX318"/>
      <c r="ACY318"/>
      <c r="ACZ318"/>
      <c r="ADA318"/>
      <c r="ADB318"/>
      <c r="ADC318"/>
      <c r="ADD318"/>
      <c r="ADE318"/>
      <c r="ADF318"/>
      <c r="ADG318"/>
      <c r="ADH318"/>
      <c r="ADI318"/>
      <c r="ADJ318"/>
      <c r="ADK318"/>
      <c r="ADL318"/>
      <c r="ADM318"/>
      <c r="ADN318"/>
      <c r="ADO318"/>
      <c r="ADP318"/>
      <c r="ADQ318"/>
      <c r="ADR318"/>
      <c r="ADS318"/>
      <c r="ADT318"/>
      <c r="ADU318"/>
      <c r="ADV318"/>
      <c r="ADW318"/>
      <c r="ADX318"/>
      <c r="ADY318"/>
      <c r="ADZ318"/>
      <c r="AEA318"/>
      <c r="AEB318"/>
      <c r="AEC318"/>
      <c r="AED318"/>
      <c r="AEE318"/>
      <c r="AEF318"/>
      <c r="AEG318"/>
      <c r="AEH318"/>
      <c r="AEI318"/>
      <c r="AEJ318"/>
      <c r="AEK318"/>
      <c r="AEL318"/>
      <c r="AEM318"/>
      <c r="AEN318"/>
      <c r="AEO318"/>
      <c r="AEP318"/>
      <c r="AEQ318"/>
      <c r="AER318"/>
      <c r="AES318"/>
      <c r="AET318"/>
      <c r="AEU318"/>
      <c r="AEV318"/>
      <c r="AEW318"/>
      <c r="AEX318"/>
      <c r="AEY318"/>
      <c r="AEZ318"/>
      <c r="AFA318"/>
      <c r="AFB318"/>
      <c r="AFC318"/>
      <c r="AFD318"/>
      <c r="AFE318"/>
      <c r="AFF318"/>
      <c r="AFG318"/>
      <c r="AFH318"/>
      <c r="AFI318"/>
      <c r="AFJ318"/>
      <c r="AFK318"/>
      <c r="AFL318"/>
      <c r="AFM318"/>
      <c r="AFN318"/>
      <c r="AFO318"/>
      <c r="AFP318"/>
      <c r="AFQ318"/>
      <c r="AFR318"/>
      <c r="AFS318"/>
      <c r="AFT318"/>
      <c r="AFU318"/>
      <c r="AFV318"/>
      <c r="AFW318"/>
      <c r="AFX318"/>
      <c r="AFY318"/>
      <c r="AFZ318"/>
      <c r="AGA318"/>
      <c r="AGB318"/>
      <c r="AGC318"/>
      <c r="AGD318"/>
      <c r="AGE318"/>
      <c r="AGF318"/>
      <c r="AGG318"/>
      <c r="AGH318"/>
      <c r="AGI318"/>
      <c r="AGJ318"/>
      <c r="AGK318"/>
      <c r="AGL318"/>
      <c r="AGM318"/>
      <c r="AGN318"/>
      <c r="AGO318"/>
      <c r="AGP318"/>
      <c r="AGQ318"/>
      <c r="AGR318"/>
      <c r="AGS318"/>
      <c r="AGT318"/>
      <c r="AGU318"/>
      <c r="AGV318"/>
      <c r="AGW318"/>
      <c r="AGX318"/>
      <c r="AGY318"/>
      <c r="AGZ318"/>
      <c r="AHA318"/>
      <c r="AHB318"/>
      <c r="AHC318"/>
      <c r="AHD318"/>
      <c r="AHE318"/>
      <c r="AHF318"/>
      <c r="AHG318"/>
      <c r="AHH318"/>
      <c r="AHI318"/>
      <c r="AHJ318"/>
      <c r="AHK318"/>
      <c r="AHL318"/>
      <c r="AHM318"/>
      <c r="AHN318"/>
      <c r="AHO318"/>
      <c r="AHP318"/>
      <c r="AHQ318"/>
      <c r="AHR318"/>
      <c r="AHS318"/>
      <c r="AHT318"/>
      <c r="AHU318"/>
      <c r="AHV318"/>
      <c r="AHW318"/>
      <c r="AHX318"/>
      <c r="AHY318"/>
      <c r="AHZ318"/>
      <c r="AIA318"/>
      <c r="AIB318"/>
      <c r="AIC318"/>
      <c r="AID318"/>
      <c r="AIE318"/>
      <c r="AIF318"/>
      <c r="AIG318"/>
      <c r="AIH318"/>
      <c r="AII318"/>
      <c r="AIJ318"/>
      <c r="AIK318"/>
      <c r="AIL318"/>
      <c r="AIM318"/>
      <c r="AIN318"/>
      <c r="AIO318"/>
      <c r="AIP318"/>
      <c r="AIQ318"/>
      <c r="AIR318"/>
      <c r="AIS318"/>
      <c r="AIT318"/>
      <c r="AIU318"/>
      <c r="AIV318"/>
      <c r="AIW318"/>
      <c r="AIX318"/>
      <c r="AIY318"/>
      <c r="AIZ318"/>
      <c r="AJA318"/>
      <c r="AJB318"/>
      <c r="AJC318"/>
      <c r="AJD318"/>
      <c r="AJE318"/>
      <c r="AJF318"/>
      <c r="AJG318"/>
      <c r="AJH318"/>
      <c r="AJI318"/>
      <c r="AJJ318"/>
      <c r="AJK318"/>
      <c r="AJL318"/>
      <c r="AJM318"/>
      <c r="AJN318"/>
      <c r="AJO318"/>
      <c r="AJP318"/>
      <c r="AJQ318"/>
      <c r="AJR318"/>
      <c r="AJS318"/>
      <c r="AJT318"/>
      <c r="AJU318"/>
      <c r="AJV318"/>
      <c r="AJW318"/>
      <c r="AJX318"/>
      <c r="AJY318"/>
      <c r="AJZ318"/>
      <c r="AKA318"/>
      <c r="AKB318"/>
      <c r="AKC318"/>
      <c r="AKD318"/>
      <c r="AKE318"/>
      <c r="AKF318"/>
      <c r="AKG318"/>
      <c r="AKH318"/>
      <c r="AKI318"/>
      <c r="AKJ318"/>
      <c r="AKK318"/>
      <c r="AKL318"/>
      <c r="AKM318"/>
      <c r="AKN318"/>
      <c r="AKO318"/>
      <c r="AKP318"/>
      <c r="AKQ318"/>
      <c r="AKR318"/>
      <c r="AKS318"/>
      <c r="AKT318"/>
      <c r="AKU318"/>
      <c r="AKV318"/>
      <c r="AKW318"/>
      <c r="AKX318"/>
      <c r="AKY318"/>
      <c r="AKZ318"/>
      <c r="ALA318"/>
      <c r="ALB318"/>
      <c r="ALC318"/>
      <c r="ALD318"/>
      <c r="ALE318"/>
      <c r="ALF318"/>
      <c r="ALG318"/>
      <c r="ALH318"/>
      <c r="ALI318"/>
      <c r="ALJ318"/>
      <c r="ALK318"/>
      <c r="ALL318"/>
      <c r="ALM318"/>
      <c r="ALN318"/>
      <c r="ALO318"/>
      <c r="ALP318"/>
      <c r="ALQ318"/>
      <c r="ALR318"/>
      <c r="ALS318"/>
      <c r="ALT318"/>
      <c r="ALU318"/>
      <c r="ALV318"/>
      <c r="ALW318"/>
      <c r="ALX318"/>
      <c r="ALY318"/>
      <c r="ALZ318"/>
      <c r="AMA318"/>
      <c r="AMB318"/>
      <c r="AMC318"/>
      <c r="AMD318"/>
      <c r="AME318"/>
      <c r="AMF318"/>
      <c r="AMG318"/>
      <c r="AMH318"/>
      <c r="AMI318"/>
      <c r="AMJ318"/>
      <c r="AMK318"/>
      <c r="AML318"/>
      <c r="AMM318"/>
      <c r="AMN318"/>
      <c r="AMO318"/>
      <c r="AMP318"/>
      <c r="AMQ318"/>
      <c r="AMR318"/>
      <c r="AMS318"/>
      <c r="AMT318"/>
      <c r="AMU318"/>
      <c r="AMV318"/>
      <c r="AMW318"/>
      <c r="AMX318"/>
      <c r="AMY318"/>
      <c r="AMZ318"/>
      <c r="ANA318"/>
      <c r="ANB318"/>
      <c r="ANC318"/>
      <c r="AND318"/>
      <c r="ANE318"/>
      <c r="ANF318"/>
      <c r="ANG318"/>
      <c r="ANH318"/>
      <c r="ANI318"/>
      <c r="ANJ318"/>
      <c r="ANK318"/>
      <c r="ANL318"/>
      <c r="ANM318"/>
      <c r="ANN318"/>
      <c r="ANO318"/>
      <c r="ANP318"/>
      <c r="ANQ318"/>
      <c r="ANR318"/>
      <c r="ANS318"/>
      <c r="ANT318"/>
      <c r="ANU318"/>
      <c r="ANV318"/>
      <c r="ANW318"/>
      <c r="ANX318"/>
      <c r="ANY318"/>
      <c r="ANZ318"/>
      <c r="AOA318"/>
      <c r="AOB318"/>
      <c r="AOC318"/>
      <c r="AOD318"/>
      <c r="AOE318"/>
      <c r="AOF318"/>
      <c r="AOG318"/>
      <c r="AOH318"/>
      <c r="AOI318"/>
      <c r="AOJ318"/>
      <c r="AOK318"/>
      <c r="AOL318"/>
      <c r="AOM318"/>
      <c r="AON318"/>
      <c r="AOO318"/>
      <c r="AOP318"/>
      <c r="AOQ318"/>
      <c r="AOR318"/>
      <c r="AOS318"/>
      <c r="AOT318"/>
      <c r="AOU318"/>
      <c r="AOV318"/>
      <c r="AOW318"/>
      <c r="AOX318"/>
      <c r="AOY318"/>
      <c r="AOZ318"/>
      <c r="APA318"/>
      <c r="APB318"/>
      <c r="APC318"/>
      <c r="APD318"/>
      <c r="APE318"/>
      <c r="APF318"/>
      <c r="APG318"/>
      <c r="APH318"/>
      <c r="API318"/>
      <c r="APJ318"/>
      <c r="APK318"/>
      <c r="APL318"/>
      <c r="APM318"/>
      <c r="APN318"/>
      <c r="APO318"/>
      <c r="APP318"/>
      <c r="APQ318"/>
      <c r="APR318"/>
      <c r="APS318"/>
      <c r="APT318"/>
      <c r="APU318"/>
      <c r="APV318"/>
      <c r="APW318"/>
      <c r="APX318"/>
      <c r="APY318"/>
      <c r="APZ318"/>
      <c r="AQA318"/>
      <c r="AQB318"/>
      <c r="AQC318"/>
      <c r="AQD318"/>
      <c r="AQE318"/>
      <c r="AQF318"/>
      <c r="AQG318"/>
      <c r="AQH318"/>
      <c r="AQI318"/>
      <c r="AQJ318"/>
      <c r="AQK318"/>
      <c r="AQL318"/>
      <c r="AQM318"/>
      <c r="AQN318"/>
      <c r="AQO318"/>
      <c r="AQP318"/>
      <c r="AQQ318"/>
      <c r="AQR318"/>
      <c r="AQS318"/>
      <c r="AQT318"/>
      <c r="AQU318"/>
      <c r="AQV318"/>
      <c r="AQW318"/>
      <c r="AQX318"/>
      <c r="AQY318"/>
      <c r="AQZ318"/>
      <c r="ARA318"/>
      <c r="ARB318"/>
      <c r="ARC318"/>
      <c r="ARD318"/>
      <c r="ARE318"/>
      <c r="ARF318"/>
      <c r="ARG318"/>
      <c r="ARH318"/>
      <c r="ARI318"/>
      <c r="ARJ318"/>
      <c r="ARK318"/>
      <c r="ARL318"/>
      <c r="ARM318"/>
      <c r="ARN318"/>
      <c r="ARO318"/>
      <c r="ARP318"/>
      <c r="ARQ318"/>
      <c r="ARR318"/>
      <c r="ARS318"/>
      <c r="ART318"/>
      <c r="ARU318"/>
      <c r="ARV318"/>
      <c r="ARW318"/>
      <c r="ARX318"/>
      <c r="ARY318"/>
      <c r="ARZ318"/>
      <c r="ASA318"/>
      <c r="ASB318"/>
      <c r="ASC318"/>
      <c r="ASD318"/>
      <c r="ASE318"/>
      <c r="ASF318"/>
      <c r="ASG318"/>
      <c r="ASH318"/>
      <c r="ASI318"/>
      <c r="ASJ318"/>
      <c r="ASK318"/>
      <c r="ASL318"/>
      <c r="ASM318"/>
      <c r="ASN318"/>
      <c r="ASO318"/>
      <c r="ASP318"/>
      <c r="ASQ318"/>
      <c r="ASR318"/>
      <c r="ASS318"/>
      <c r="AST318"/>
      <c r="ASU318"/>
      <c r="ASV318"/>
      <c r="ASW318"/>
      <c r="ASX318"/>
      <c r="ASY318"/>
      <c r="ASZ318"/>
      <c r="ATA318"/>
      <c r="ATB318"/>
      <c r="ATC318"/>
      <c r="ATD318"/>
      <c r="ATE318"/>
      <c r="ATF318"/>
      <c r="ATG318"/>
      <c r="ATH318"/>
      <c r="ATI318"/>
      <c r="ATJ318"/>
      <c r="ATK318"/>
      <c r="ATL318"/>
      <c r="ATM318"/>
      <c r="ATN318"/>
      <c r="ATO318"/>
      <c r="ATP318"/>
      <c r="ATQ318"/>
      <c r="ATR318"/>
      <c r="ATS318"/>
      <c r="ATT318"/>
      <c r="ATU318"/>
      <c r="ATV318"/>
      <c r="ATW318"/>
      <c r="ATX318"/>
      <c r="ATY318"/>
      <c r="ATZ318"/>
      <c r="AUA318"/>
      <c r="AUB318"/>
      <c r="AUC318"/>
      <c r="AUD318"/>
      <c r="AUE318"/>
      <c r="AUF318"/>
      <c r="AUG318"/>
      <c r="AUH318"/>
      <c r="AUI318"/>
      <c r="AUJ318"/>
      <c r="AUK318"/>
      <c r="AUL318"/>
      <c r="AUM318"/>
      <c r="AUN318"/>
      <c r="AUO318"/>
      <c r="AUP318"/>
      <c r="AUQ318"/>
      <c r="AUR318"/>
      <c r="AUS318"/>
      <c r="AUT318"/>
      <c r="AUU318"/>
      <c r="AUV318"/>
      <c r="AUW318"/>
      <c r="AUX318"/>
      <c r="AUY318"/>
      <c r="AUZ318"/>
      <c r="AVA318"/>
      <c r="AVB318"/>
      <c r="AVC318"/>
      <c r="AVD318"/>
      <c r="AVE318"/>
      <c r="AVF318"/>
      <c r="AVG318"/>
      <c r="AVH318"/>
      <c r="AVI318"/>
      <c r="AVJ318"/>
      <c r="AVK318"/>
      <c r="AVL318"/>
      <c r="AVM318"/>
      <c r="AVN318"/>
      <c r="AVO318"/>
      <c r="AVP318"/>
      <c r="AVQ318"/>
      <c r="AVR318"/>
      <c r="AVS318"/>
      <c r="AVT318"/>
      <c r="AVU318"/>
      <c r="AVV318"/>
      <c r="AVW318"/>
      <c r="AVX318"/>
      <c r="AVY318"/>
      <c r="AVZ318"/>
      <c r="AWA318"/>
      <c r="AWB318"/>
      <c r="AWC318"/>
      <c r="AWD318"/>
      <c r="AWE318"/>
      <c r="AWF318"/>
      <c r="AWG318"/>
      <c r="AWH318"/>
      <c r="AWI318"/>
      <c r="AWJ318"/>
      <c r="AWK318"/>
      <c r="AWL318"/>
      <c r="AWM318"/>
      <c r="AWN318"/>
      <c r="AWO318"/>
      <c r="AWP318"/>
      <c r="AWQ318"/>
      <c r="AWR318"/>
      <c r="AWS318"/>
      <c r="AWT318"/>
      <c r="AWU318"/>
      <c r="AWV318"/>
      <c r="AWW318"/>
      <c r="AWX318"/>
      <c r="AWY318"/>
      <c r="AWZ318"/>
      <c r="AXA318"/>
      <c r="AXB318"/>
      <c r="AXC318"/>
      <c r="AXD318"/>
      <c r="AXE318"/>
      <c r="AXF318"/>
      <c r="AXG318"/>
      <c r="AXH318"/>
      <c r="AXI318"/>
      <c r="AXJ318"/>
      <c r="AXK318"/>
      <c r="AXL318"/>
      <c r="AXM318"/>
      <c r="AXN318"/>
      <c r="AXO318"/>
      <c r="AXP318"/>
      <c r="AXQ318"/>
      <c r="AXR318"/>
      <c r="AXS318"/>
      <c r="AXT318"/>
      <c r="AXU318"/>
      <c r="AXV318"/>
      <c r="AXW318"/>
      <c r="AXX318"/>
      <c r="AXY318"/>
      <c r="AXZ318"/>
      <c r="AYA318"/>
      <c r="AYB318"/>
      <c r="AYC318"/>
      <c r="AYD318"/>
      <c r="AYE318"/>
      <c r="AYF318"/>
      <c r="AYG318"/>
      <c r="AYH318"/>
      <c r="AYI318"/>
      <c r="AYJ318"/>
      <c r="AYK318"/>
      <c r="AYL318"/>
      <c r="AYM318"/>
      <c r="AYN318"/>
      <c r="AYO318"/>
      <c r="AYP318"/>
      <c r="AYQ318"/>
      <c r="AYR318"/>
      <c r="AYS318"/>
      <c r="AYT318"/>
      <c r="AYU318"/>
      <c r="AYV318"/>
      <c r="AYW318"/>
      <c r="AYX318"/>
      <c r="AYY318"/>
      <c r="AYZ318"/>
      <c r="AZA318"/>
      <c r="AZB318"/>
      <c r="AZC318"/>
      <c r="AZD318"/>
      <c r="AZE318"/>
      <c r="AZF318"/>
      <c r="AZG318"/>
      <c r="AZH318"/>
      <c r="AZI318"/>
      <c r="AZJ318"/>
      <c r="AZK318"/>
      <c r="AZL318"/>
      <c r="AZM318"/>
      <c r="AZN318"/>
      <c r="AZO318"/>
      <c r="AZP318"/>
      <c r="AZQ318"/>
      <c r="AZR318"/>
      <c r="AZS318"/>
      <c r="AZT318"/>
      <c r="AZU318"/>
      <c r="AZV318"/>
      <c r="AZW318"/>
      <c r="AZX318"/>
      <c r="AZY318"/>
      <c r="AZZ318"/>
      <c r="BAA318"/>
      <c r="BAB318"/>
      <c r="BAC318"/>
      <c r="BAD318"/>
      <c r="BAE318"/>
      <c r="BAF318"/>
      <c r="BAG318"/>
      <c r="BAH318"/>
      <c r="BAI318"/>
      <c r="BAJ318"/>
      <c r="BAK318"/>
      <c r="BAL318"/>
      <c r="BAM318"/>
      <c r="BAN318"/>
      <c r="BAO318"/>
      <c r="BAP318"/>
      <c r="BAQ318"/>
      <c r="BAR318"/>
      <c r="BAS318"/>
      <c r="BAT318"/>
      <c r="BAU318"/>
      <c r="BAV318"/>
      <c r="BAW318"/>
      <c r="BAX318"/>
      <c r="BAY318"/>
      <c r="BAZ318"/>
      <c r="BBA318"/>
      <c r="BBB318"/>
      <c r="BBC318"/>
      <c r="BBD318"/>
      <c r="BBE318"/>
      <c r="BBF318"/>
      <c r="BBG318"/>
      <c r="BBH318"/>
      <c r="BBI318"/>
      <c r="BBJ318"/>
      <c r="BBK318"/>
      <c r="BBL318"/>
      <c r="BBM318"/>
      <c r="BBN318"/>
      <c r="BBO318"/>
      <c r="BBP318"/>
      <c r="BBQ318"/>
      <c r="BBR318"/>
      <c r="BBS318"/>
      <c r="BBT318"/>
      <c r="BBU318"/>
      <c r="BBV318"/>
      <c r="BBW318"/>
      <c r="BBX318"/>
      <c r="BBY318"/>
      <c r="BBZ318"/>
      <c r="BCA318"/>
      <c r="BCB318"/>
      <c r="BCC318"/>
      <c r="BCD318"/>
      <c r="BCE318"/>
      <c r="BCF318"/>
      <c r="BCG318"/>
      <c r="BCH318"/>
      <c r="BCI318"/>
      <c r="BCJ318"/>
      <c r="BCK318"/>
      <c r="BCL318"/>
      <c r="BCM318"/>
      <c r="BCN318"/>
      <c r="BCO318"/>
      <c r="BCP318"/>
      <c r="BCQ318"/>
      <c r="BCR318"/>
      <c r="BCS318"/>
      <c r="BCT318"/>
      <c r="BCU318"/>
      <c r="BCV318"/>
      <c r="BCW318"/>
      <c r="BCX318"/>
    </row>
    <row r="319" spans="1:1454" ht="15" customHeight="1" x14ac:dyDescent="0.25">
      <c r="A319" s="8" t="s">
        <v>28</v>
      </c>
      <c r="B319" s="20">
        <v>1538.54</v>
      </c>
      <c r="C319" s="20">
        <v>0.05</v>
      </c>
      <c r="D319" s="20" t="s">
        <v>179</v>
      </c>
      <c r="E319" s="20">
        <v>29.07</v>
      </c>
      <c r="F319" s="20">
        <v>0.53</v>
      </c>
      <c r="G319" s="20">
        <v>0.55000000000000004</v>
      </c>
      <c r="H319" s="20">
        <v>22.49</v>
      </c>
      <c r="I319" s="20">
        <v>1.17</v>
      </c>
      <c r="J319" s="20">
        <v>89.5</v>
      </c>
      <c r="K319" s="20">
        <v>1.2</v>
      </c>
      <c r="L319" s="20">
        <v>56.91</v>
      </c>
      <c r="M319" s="36"/>
      <c r="N319" s="36"/>
      <c r="O319" s="36"/>
      <c r="P319" s="1"/>
    </row>
    <row r="320" spans="1:1454" ht="25.5" x14ac:dyDescent="0.25">
      <c r="A320" s="190" t="s">
        <v>29</v>
      </c>
      <c r="B320" s="3" t="s">
        <v>44</v>
      </c>
      <c r="C320" s="3" t="s">
        <v>45</v>
      </c>
      <c r="D320" s="3" t="s">
        <v>46</v>
      </c>
      <c r="E320" s="3" t="s">
        <v>47</v>
      </c>
      <c r="F320" s="3" t="s">
        <v>48</v>
      </c>
      <c r="G320" s="3" t="s">
        <v>49</v>
      </c>
      <c r="H320" s="36"/>
      <c r="I320" s="306" t="s">
        <v>43</v>
      </c>
      <c r="J320" s="306"/>
      <c r="K320" s="36"/>
      <c r="L320" s="38"/>
      <c r="M320" s="36"/>
      <c r="N320" s="36"/>
      <c r="O320" s="36"/>
      <c r="P320" s="1"/>
    </row>
    <row r="321" spans="1:16" x14ac:dyDescent="0.25">
      <c r="A321" s="8" t="s">
        <v>27</v>
      </c>
      <c r="B321" s="20">
        <v>1302.06</v>
      </c>
      <c r="C321" s="20">
        <v>279.11</v>
      </c>
      <c r="D321" s="20">
        <v>123.65</v>
      </c>
      <c r="E321" s="20">
        <v>519.92999999999995</v>
      </c>
      <c r="F321" s="20">
        <v>5.77</v>
      </c>
      <c r="G321" s="20">
        <v>0.7</v>
      </c>
      <c r="H321" s="39"/>
      <c r="I321" s="305">
        <v>8.64</v>
      </c>
      <c r="J321" s="305"/>
      <c r="K321" s="36"/>
      <c r="L321" s="38"/>
      <c r="M321" s="36"/>
      <c r="N321" s="36"/>
      <c r="O321" s="36"/>
      <c r="P321" s="1"/>
    </row>
    <row r="322" spans="1:16" x14ac:dyDescent="0.25">
      <c r="A322" s="8" t="s">
        <v>25</v>
      </c>
      <c r="B322" s="20">
        <v>1452.06</v>
      </c>
      <c r="C322" s="20">
        <v>293.70999999999998</v>
      </c>
      <c r="D322" s="20">
        <v>140.44999999999999</v>
      </c>
      <c r="E322" s="20">
        <v>591.33000000000004</v>
      </c>
      <c r="F322" s="20">
        <v>6.47</v>
      </c>
      <c r="G322" s="20">
        <v>0.9</v>
      </c>
      <c r="H322" s="39"/>
      <c r="I322" s="305">
        <v>10.54</v>
      </c>
      <c r="J322" s="305"/>
      <c r="K322" s="36"/>
      <c r="L322" s="38"/>
      <c r="M322" s="36"/>
      <c r="N322" s="36"/>
      <c r="O322" s="36"/>
      <c r="P322" s="1"/>
    </row>
    <row r="323" spans="1:16" x14ac:dyDescent="0.25">
      <c r="A323" s="8" t="s">
        <v>28</v>
      </c>
      <c r="B323" s="20">
        <v>1541.49</v>
      </c>
      <c r="C323" s="20">
        <v>299.5</v>
      </c>
      <c r="D323" s="20">
        <v>147.49</v>
      </c>
      <c r="E323" s="20">
        <v>622.09</v>
      </c>
      <c r="F323" s="20">
        <v>6.8</v>
      </c>
      <c r="G323" s="20">
        <v>0.91</v>
      </c>
      <c r="H323" s="39"/>
      <c r="I323" s="305">
        <v>11.21</v>
      </c>
      <c r="J323" s="305"/>
      <c r="K323" s="36"/>
      <c r="L323" s="38"/>
      <c r="M323" s="36"/>
      <c r="N323" s="36"/>
      <c r="O323" s="36"/>
      <c r="P323" s="1"/>
    </row>
    <row r="324" spans="1:16" x14ac:dyDescent="0.25">
      <c r="A324" s="4"/>
      <c r="B324" s="11"/>
      <c r="C324" s="11"/>
      <c r="D324" s="11"/>
      <c r="E324" s="11"/>
      <c r="F324" s="11"/>
      <c r="G324" s="11"/>
      <c r="H324" s="28"/>
      <c r="I324" s="28"/>
      <c r="J324" s="28"/>
      <c r="K324" s="28"/>
      <c r="L324" s="28"/>
      <c r="M324" s="28"/>
      <c r="N324" s="28"/>
      <c r="O324" s="28"/>
      <c r="P324" s="4"/>
    </row>
    <row r="325" spans="1:16" x14ac:dyDescent="0.25">
      <c r="A325" s="172"/>
      <c r="B325" s="208"/>
      <c r="C325" s="208"/>
      <c r="D325" s="208"/>
      <c r="E325" s="208"/>
      <c r="F325" s="208"/>
      <c r="G325" s="208"/>
      <c r="H325" s="39"/>
      <c r="I325" s="208"/>
      <c r="J325" s="203"/>
      <c r="K325" s="36"/>
      <c r="L325" s="38"/>
      <c r="M325" s="36"/>
      <c r="N325" s="36"/>
      <c r="O325" s="36"/>
      <c r="P325" s="1"/>
    </row>
    <row r="326" spans="1:16" x14ac:dyDescent="0.25">
      <c r="A326" s="4"/>
      <c r="B326" s="11"/>
      <c r="C326" s="11"/>
      <c r="D326" s="11"/>
      <c r="E326" s="11"/>
      <c r="F326" s="11"/>
      <c r="G326" s="11"/>
      <c r="H326" s="28"/>
      <c r="I326" s="28"/>
      <c r="J326" s="28"/>
      <c r="K326" s="28"/>
      <c r="L326" s="28"/>
      <c r="M326" s="28"/>
      <c r="N326" s="28"/>
      <c r="O326" s="28"/>
      <c r="P326" s="4"/>
    </row>
    <row r="327" spans="1:16" x14ac:dyDescent="0.25">
      <c r="A327" s="197"/>
      <c r="B327" s="173"/>
      <c r="C327" s="173"/>
      <c r="D327" s="173"/>
      <c r="E327" s="173"/>
      <c r="F327" s="173"/>
      <c r="G327" s="173"/>
      <c r="H327" s="39"/>
      <c r="I327" s="173"/>
      <c r="J327" s="173"/>
      <c r="K327" s="36"/>
      <c r="L327" s="38"/>
      <c r="M327" s="36"/>
      <c r="N327" s="36"/>
      <c r="O327" s="36"/>
      <c r="P327" s="1"/>
    </row>
    <row r="328" spans="1:16" x14ac:dyDescent="0.25">
      <c r="A328" s="197"/>
      <c r="B328" s="173"/>
      <c r="C328" s="173"/>
      <c r="D328" s="173"/>
      <c r="E328" s="173"/>
      <c r="F328" s="173"/>
      <c r="G328" s="173"/>
      <c r="H328" s="39"/>
      <c r="I328" s="173"/>
      <c r="J328" s="173"/>
      <c r="K328" s="36"/>
      <c r="L328" s="38"/>
      <c r="M328" s="36"/>
      <c r="N328" s="36"/>
      <c r="O328" s="36"/>
      <c r="P328" s="1"/>
    </row>
    <row r="329" spans="1:16" x14ac:dyDescent="0.25">
      <c r="A329" s="4"/>
      <c r="B329" s="11"/>
      <c r="C329" s="11"/>
      <c r="D329" s="11"/>
      <c r="E329" s="11"/>
      <c r="F329" s="11"/>
      <c r="G329" s="11"/>
      <c r="H329" s="28"/>
      <c r="I329" s="28"/>
      <c r="J329" s="28"/>
      <c r="K329" s="28"/>
      <c r="L329" s="28"/>
      <c r="M329" s="28"/>
      <c r="N329" s="28"/>
      <c r="O329" s="28"/>
      <c r="P329" s="4"/>
    </row>
    <row r="330" spans="1:16" x14ac:dyDescent="0.25">
      <c r="A330" s="200" t="s">
        <v>73</v>
      </c>
      <c r="B330" s="173"/>
      <c r="C330" s="173"/>
      <c r="D330" s="173"/>
      <c r="E330" s="173"/>
      <c r="F330" s="173"/>
      <c r="G330" s="173"/>
      <c r="H330" s="39"/>
      <c r="I330" s="173"/>
      <c r="J330" s="173"/>
      <c r="K330" s="36"/>
      <c r="L330" s="38"/>
      <c r="M330" s="36"/>
      <c r="N330" s="36"/>
      <c r="O330" s="36"/>
      <c r="P330" s="1"/>
    </row>
    <row r="331" spans="1:16" x14ac:dyDescent="0.25">
      <c r="A331" s="202" t="s">
        <v>16</v>
      </c>
      <c r="B331" s="38"/>
      <c r="C331" s="38"/>
      <c r="D331" s="38"/>
      <c r="E331" s="38"/>
      <c r="F331" s="35"/>
      <c r="G331" s="38"/>
      <c r="H331" s="38"/>
      <c r="I331" s="38"/>
      <c r="J331" s="38"/>
      <c r="K331" s="35"/>
      <c r="L331" s="38"/>
      <c r="M331" s="38"/>
      <c r="N331" s="38"/>
      <c r="O331" s="38"/>
      <c r="P331" s="12"/>
    </row>
    <row r="332" spans="1:16" x14ac:dyDescent="0.25">
      <c r="A332" s="83">
        <v>1</v>
      </c>
      <c r="B332" s="27">
        <v>2</v>
      </c>
      <c r="C332" s="27">
        <v>3</v>
      </c>
      <c r="D332" s="27">
        <v>4</v>
      </c>
      <c r="E332" s="27">
        <v>5</v>
      </c>
      <c r="F332" s="27">
        <v>6</v>
      </c>
      <c r="G332" s="27">
        <v>7</v>
      </c>
      <c r="H332" s="27">
        <v>8</v>
      </c>
      <c r="I332" s="27">
        <v>9</v>
      </c>
      <c r="J332" s="27">
        <v>10</v>
      </c>
      <c r="K332" s="27">
        <v>11</v>
      </c>
      <c r="L332" s="27">
        <v>12</v>
      </c>
      <c r="M332" s="27">
        <v>13</v>
      </c>
      <c r="N332" s="27">
        <v>14</v>
      </c>
      <c r="O332" s="27">
        <v>15</v>
      </c>
      <c r="P332" s="27">
        <v>16</v>
      </c>
    </row>
    <row r="333" spans="1:16" x14ac:dyDescent="0.25">
      <c r="A333" s="8" t="s">
        <v>180</v>
      </c>
      <c r="B333" s="2">
        <v>70</v>
      </c>
      <c r="C333" s="20">
        <v>15.9</v>
      </c>
      <c r="D333" s="20">
        <v>7</v>
      </c>
      <c r="E333" s="20">
        <v>3.7</v>
      </c>
      <c r="F333" s="85">
        <f t="shared" ref="F333:F338" si="45">C333*4+D333*9+E333*4</f>
        <v>141.4</v>
      </c>
      <c r="G333" s="2">
        <v>90</v>
      </c>
      <c r="H333" s="20">
        <v>18.3</v>
      </c>
      <c r="I333" s="20">
        <v>8.4</v>
      </c>
      <c r="J333" s="20">
        <v>6.3</v>
      </c>
      <c r="K333" s="85">
        <f t="shared" ref="K333:K338" si="46">H333*4+I333*9+J333*4</f>
        <v>174</v>
      </c>
      <c r="L333" s="2">
        <v>100</v>
      </c>
      <c r="M333" s="20">
        <v>20.5</v>
      </c>
      <c r="N333" s="20">
        <v>8.8000000000000007</v>
      </c>
      <c r="O333" s="20">
        <v>7.9</v>
      </c>
      <c r="P333" s="85">
        <f t="shared" ref="P333:P338" si="47">M333*4+N333*9+O333*4</f>
        <v>192.79999999999998</v>
      </c>
    </row>
    <row r="334" spans="1:16" x14ac:dyDescent="0.25">
      <c r="A334" s="8" t="s">
        <v>70</v>
      </c>
      <c r="B334" s="2">
        <v>20</v>
      </c>
      <c r="C334" s="20">
        <v>0.5</v>
      </c>
      <c r="D334" s="20">
        <v>3.7</v>
      </c>
      <c r="E334" s="20">
        <v>1.8</v>
      </c>
      <c r="F334" s="85">
        <f t="shared" si="45"/>
        <v>42.500000000000007</v>
      </c>
      <c r="G334" s="2">
        <v>20</v>
      </c>
      <c r="H334" s="20">
        <v>0.5</v>
      </c>
      <c r="I334" s="20">
        <v>3.7</v>
      </c>
      <c r="J334" s="20">
        <v>1.8</v>
      </c>
      <c r="K334" s="85">
        <f t="shared" si="46"/>
        <v>42.500000000000007</v>
      </c>
      <c r="L334" s="2">
        <v>20</v>
      </c>
      <c r="M334" s="20">
        <v>0.5</v>
      </c>
      <c r="N334" s="20">
        <v>3.7</v>
      </c>
      <c r="O334" s="20">
        <v>1.8</v>
      </c>
      <c r="P334" s="85">
        <f t="shared" si="47"/>
        <v>42.500000000000007</v>
      </c>
    </row>
    <row r="335" spans="1:16" x14ac:dyDescent="0.25">
      <c r="A335" s="129" t="s">
        <v>83</v>
      </c>
      <c r="B335" s="113">
        <v>130</v>
      </c>
      <c r="C335" s="93">
        <v>5.68</v>
      </c>
      <c r="D335" s="93">
        <v>5.73</v>
      </c>
      <c r="E335" s="93">
        <v>28.71</v>
      </c>
      <c r="F335" s="106">
        <v>205.41</v>
      </c>
      <c r="G335" s="113">
        <v>150</v>
      </c>
      <c r="H335" s="93">
        <v>6.55</v>
      </c>
      <c r="I335" s="93">
        <v>5.97</v>
      </c>
      <c r="J335" s="93">
        <v>33.08</v>
      </c>
      <c r="K335" s="106">
        <v>231.03</v>
      </c>
      <c r="L335" s="113">
        <v>180</v>
      </c>
      <c r="M335" s="93">
        <v>7.77</v>
      </c>
      <c r="N335" s="93">
        <v>6.31</v>
      </c>
      <c r="O335" s="93">
        <v>39.32</v>
      </c>
      <c r="P335" s="106">
        <v>267.63</v>
      </c>
    </row>
    <row r="336" spans="1:16" ht="25.5" x14ac:dyDescent="0.25">
      <c r="A336" s="91" t="s">
        <v>88</v>
      </c>
      <c r="B336" s="113">
        <v>200</v>
      </c>
      <c r="C336" s="93">
        <v>0.3</v>
      </c>
      <c r="D336" s="93">
        <v>0.4</v>
      </c>
      <c r="E336" s="93">
        <v>15.6</v>
      </c>
      <c r="F336" s="106">
        <v>68.5</v>
      </c>
      <c r="G336" s="113">
        <v>200</v>
      </c>
      <c r="H336" s="93">
        <v>0.3</v>
      </c>
      <c r="I336" s="93">
        <v>0.4</v>
      </c>
      <c r="J336" s="93">
        <v>15.6</v>
      </c>
      <c r="K336" s="106">
        <v>68.5</v>
      </c>
      <c r="L336" s="113">
        <v>200</v>
      </c>
      <c r="M336" s="93">
        <v>0.3</v>
      </c>
      <c r="N336" s="93">
        <v>0.4</v>
      </c>
      <c r="O336" s="93">
        <v>15.6</v>
      </c>
      <c r="P336" s="106">
        <v>68.5</v>
      </c>
    </row>
    <row r="337" spans="1:16" ht="15" customHeight="1" x14ac:dyDescent="0.25">
      <c r="A337" s="8" t="s">
        <v>193</v>
      </c>
      <c r="B337" s="113">
        <v>120</v>
      </c>
      <c r="C337" s="93">
        <v>0.38</v>
      </c>
      <c r="D337" s="93">
        <v>0.05</v>
      </c>
      <c r="E337" s="93">
        <v>15.84</v>
      </c>
      <c r="F337" s="106">
        <v>67.2</v>
      </c>
      <c r="G337" s="113">
        <v>120</v>
      </c>
      <c r="H337" s="93">
        <v>0.38</v>
      </c>
      <c r="I337" s="93">
        <v>0.05</v>
      </c>
      <c r="J337" s="93">
        <v>15.84</v>
      </c>
      <c r="K337" s="106">
        <v>67.2</v>
      </c>
      <c r="L337" s="113">
        <v>120</v>
      </c>
      <c r="M337" s="93">
        <v>0.38</v>
      </c>
      <c r="N337" s="93">
        <v>0.05</v>
      </c>
      <c r="O337" s="93">
        <v>15.84</v>
      </c>
      <c r="P337" s="106">
        <v>67.2</v>
      </c>
    </row>
    <row r="338" spans="1:16" ht="25.5" customHeight="1" x14ac:dyDescent="0.25">
      <c r="A338" s="8" t="s">
        <v>178</v>
      </c>
      <c r="B338" s="2">
        <v>30</v>
      </c>
      <c r="C338" s="20">
        <v>2.2000000000000002</v>
      </c>
      <c r="D338" s="20">
        <v>0.3</v>
      </c>
      <c r="E338" s="20">
        <v>13.8</v>
      </c>
      <c r="F338" s="85">
        <f t="shared" si="45"/>
        <v>66.7</v>
      </c>
      <c r="G338" s="2">
        <v>50</v>
      </c>
      <c r="H338" s="20">
        <v>3</v>
      </c>
      <c r="I338" s="20">
        <v>0.4</v>
      </c>
      <c r="J338" s="20">
        <v>18.3</v>
      </c>
      <c r="K338" s="85">
        <f t="shared" si="46"/>
        <v>88.8</v>
      </c>
      <c r="L338" s="2">
        <v>50</v>
      </c>
      <c r="M338" s="20">
        <v>3</v>
      </c>
      <c r="N338" s="20">
        <v>0.4</v>
      </c>
      <c r="O338" s="20">
        <v>18.3</v>
      </c>
      <c r="P338" s="85">
        <f t="shared" si="47"/>
        <v>88.8</v>
      </c>
    </row>
    <row r="339" spans="1:16" x14ac:dyDescent="0.25">
      <c r="A339" s="21" t="s">
        <v>5</v>
      </c>
      <c r="B339" s="21"/>
      <c r="C339" s="22">
        <f>SUM(C333:C338)</f>
        <v>24.959999999999997</v>
      </c>
      <c r="D339" s="22">
        <f>SUM(D333:D338)</f>
        <v>17.18</v>
      </c>
      <c r="E339" s="22">
        <f>SUM(E333:E338)</f>
        <v>79.45</v>
      </c>
      <c r="F339" s="22">
        <f>SUM(F333:F338)</f>
        <v>591.71</v>
      </c>
      <c r="G339" s="21"/>
      <c r="H339" s="22">
        <f>SUM(H333:H338)</f>
        <v>29.03</v>
      </c>
      <c r="I339" s="22">
        <f>SUM(I333:I338)</f>
        <v>18.919999999999998</v>
      </c>
      <c r="J339" s="22">
        <f>SUM(J333:J338)</f>
        <v>90.92</v>
      </c>
      <c r="K339" s="22">
        <f>SUM(K333:K338)</f>
        <v>672.03</v>
      </c>
      <c r="L339" s="21"/>
      <c r="M339" s="22">
        <f>SUM(M333:M338)</f>
        <v>32.450000000000003</v>
      </c>
      <c r="N339" s="22">
        <f>SUM(N333:N338)</f>
        <v>19.659999999999997</v>
      </c>
      <c r="O339" s="22">
        <f>SUM(O333:O338)</f>
        <v>98.76</v>
      </c>
      <c r="P339" s="22">
        <f>SUM(P333:P338)</f>
        <v>727.43</v>
      </c>
    </row>
    <row r="340" spans="1:16" ht="15" customHeight="1" x14ac:dyDescent="0.25">
      <c r="A340" s="23" t="s">
        <v>24</v>
      </c>
      <c r="B340" s="23"/>
      <c r="C340" s="86">
        <f>C339*4/F339</f>
        <v>0.16873130418617224</v>
      </c>
      <c r="D340" s="86">
        <f>D339*9/F339</f>
        <v>0.26131043923543629</v>
      </c>
      <c r="E340" s="86">
        <f>E339*4/F339</f>
        <v>0.5370874245829883</v>
      </c>
      <c r="F340" s="86">
        <f>F339/2100</f>
        <v>0.28176666666666667</v>
      </c>
      <c r="G340" s="23"/>
      <c r="H340" s="86">
        <f>H339*4/K339</f>
        <v>0.17278990521256493</v>
      </c>
      <c r="I340" s="86">
        <f>I339*9/K339</f>
        <v>0.2533815454667202</v>
      </c>
      <c r="J340" s="86">
        <f>J339*4/K339</f>
        <v>0.54116631697989681</v>
      </c>
      <c r="K340" s="86">
        <f>K339/2450</f>
        <v>0.27429795918367345</v>
      </c>
      <c r="L340" s="23"/>
      <c r="M340" s="86">
        <f>M339*4/P339</f>
        <v>0.17843641312566161</v>
      </c>
      <c r="N340" s="86">
        <f>N339*9/P339</f>
        <v>0.24323989937176083</v>
      </c>
      <c r="O340" s="86">
        <f>O339*4/P339</f>
        <v>0.54306256272081166</v>
      </c>
      <c r="P340" s="86">
        <f>P339/2700</f>
        <v>0.2694185185185185</v>
      </c>
    </row>
    <row r="341" spans="1:16" x14ac:dyDescent="0.25">
      <c r="A341" s="34"/>
      <c r="B341" s="34"/>
      <c r="C341" s="36"/>
      <c r="D341" s="36"/>
      <c r="E341" s="36"/>
      <c r="F341" s="36"/>
      <c r="G341" s="34"/>
      <c r="H341" s="36"/>
      <c r="I341" s="36"/>
      <c r="J341" s="36"/>
      <c r="K341" s="36"/>
      <c r="L341" s="34"/>
      <c r="M341" s="36"/>
      <c r="N341" s="36"/>
      <c r="O341" s="36"/>
      <c r="P341" s="1"/>
    </row>
    <row r="342" spans="1:16" ht="25.5" x14ac:dyDescent="0.25">
      <c r="A342" s="178" t="s">
        <v>26</v>
      </c>
      <c r="B342" s="2" t="s">
        <v>32</v>
      </c>
      <c r="C342" s="2" t="s">
        <v>33</v>
      </c>
      <c r="D342" s="2" t="s">
        <v>34</v>
      </c>
      <c r="E342" s="2" t="s">
        <v>35</v>
      </c>
      <c r="F342" s="2" t="s">
        <v>36</v>
      </c>
      <c r="G342" s="2" t="s">
        <v>37</v>
      </c>
      <c r="H342" s="2" t="s">
        <v>38</v>
      </c>
      <c r="I342" s="2" t="s">
        <v>39</v>
      </c>
      <c r="J342" s="2" t="s">
        <v>40</v>
      </c>
      <c r="K342" s="2" t="s">
        <v>41</v>
      </c>
      <c r="L342" s="2" t="s">
        <v>42</v>
      </c>
      <c r="M342" s="36"/>
      <c r="N342" s="36"/>
      <c r="O342" s="36"/>
      <c r="P342" s="1"/>
    </row>
    <row r="343" spans="1:16" ht="15" customHeight="1" x14ac:dyDescent="0.25">
      <c r="A343" s="8" t="s">
        <v>27</v>
      </c>
      <c r="B343" s="20">
        <v>195.3</v>
      </c>
      <c r="C343" s="20">
        <v>0.6</v>
      </c>
      <c r="D343" s="20">
        <v>2.5</v>
      </c>
      <c r="E343" s="20">
        <v>6.3</v>
      </c>
      <c r="F343" s="20">
        <v>0.2</v>
      </c>
      <c r="G343" s="20">
        <v>0.1</v>
      </c>
      <c r="H343" s="20">
        <v>6.9</v>
      </c>
      <c r="I343" s="20">
        <v>0.2</v>
      </c>
      <c r="J343" s="20">
        <v>29.6</v>
      </c>
      <c r="K343" s="20">
        <v>1.5</v>
      </c>
      <c r="L343" s="20">
        <v>3.8</v>
      </c>
      <c r="M343" s="36"/>
      <c r="N343" s="36"/>
      <c r="O343" s="36"/>
      <c r="P343" s="1"/>
    </row>
    <row r="344" spans="1:16" ht="15" customHeight="1" x14ac:dyDescent="0.25">
      <c r="A344" s="8" t="s">
        <v>25</v>
      </c>
      <c r="B344" s="20">
        <v>226.5</v>
      </c>
      <c r="C344" s="20">
        <v>0.7</v>
      </c>
      <c r="D344" s="20">
        <v>3.5</v>
      </c>
      <c r="E344" s="20">
        <v>6.3</v>
      </c>
      <c r="F344" s="20">
        <v>0.2</v>
      </c>
      <c r="G344" s="20">
        <v>0.2</v>
      </c>
      <c r="H344" s="20">
        <v>8.1999999999999993</v>
      </c>
      <c r="I344" s="20">
        <v>0.5</v>
      </c>
      <c r="J344" s="20">
        <v>40.299999999999997</v>
      </c>
      <c r="K344" s="20">
        <v>1.8</v>
      </c>
      <c r="L344" s="20">
        <v>9.6999999999999993</v>
      </c>
      <c r="M344" s="36"/>
      <c r="N344" s="36"/>
      <c r="O344" s="36"/>
      <c r="P344" s="1"/>
    </row>
    <row r="345" spans="1:16" x14ac:dyDescent="0.25">
      <c r="A345" s="8" t="s">
        <v>28</v>
      </c>
      <c r="B345" s="20">
        <v>270.8</v>
      </c>
      <c r="C345" s="20">
        <v>0.8</v>
      </c>
      <c r="D345" s="20">
        <v>3.7</v>
      </c>
      <c r="E345" s="20">
        <v>7.1</v>
      </c>
      <c r="F345" s="20">
        <v>0.3</v>
      </c>
      <c r="G345" s="20">
        <v>0.2</v>
      </c>
      <c r="H345" s="20">
        <v>9.1</v>
      </c>
      <c r="I345" s="20">
        <v>0.5</v>
      </c>
      <c r="J345" s="20">
        <v>44</v>
      </c>
      <c r="K345" s="20">
        <v>2</v>
      </c>
      <c r="L345" s="20">
        <v>11.4</v>
      </c>
      <c r="M345" s="36"/>
      <c r="N345" s="36"/>
      <c r="O345" s="36"/>
      <c r="P345" s="1"/>
    </row>
    <row r="346" spans="1:16" ht="25.5" x14ac:dyDescent="0.25">
      <c r="A346" s="178" t="s">
        <v>29</v>
      </c>
      <c r="B346" s="2" t="s">
        <v>44</v>
      </c>
      <c r="C346" s="2" t="s">
        <v>45</v>
      </c>
      <c r="D346" s="2" t="s">
        <v>46</v>
      </c>
      <c r="E346" s="2" t="s">
        <v>47</v>
      </c>
      <c r="F346" s="2" t="s">
        <v>48</v>
      </c>
      <c r="G346" s="2" t="s">
        <v>49</v>
      </c>
      <c r="H346" s="36"/>
      <c r="I346" s="306" t="s">
        <v>43</v>
      </c>
      <c r="J346" s="306"/>
      <c r="K346" s="36"/>
      <c r="L346" s="38"/>
      <c r="M346" s="36"/>
      <c r="N346" s="36"/>
      <c r="O346" s="36"/>
      <c r="P346" s="1"/>
    </row>
    <row r="347" spans="1:16" x14ac:dyDescent="0.25">
      <c r="A347" s="8" t="s">
        <v>27</v>
      </c>
      <c r="B347" s="20">
        <v>455</v>
      </c>
      <c r="C347" s="20">
        <v>54.4</v>
      </c>
      <c r="D347" s="20">
        <v>41.3</v>
      </c>
      <c r="E347" s="20">
        <v>215.8</v>
      </c>
      <c r="F347" s="20">
        <v>3</v>
      </c>
      <c r="G347" s="20">
        <v>0.3</v>
      </c>
      <c r="H347" s="39"/>
      <c r="I347" s="305">
        <v>4.9000000000000004</v>
      </c>
      <c r="J347" s="305"/>
      <c r="K347" s="36"/>
      <c r="L347" s="38"/>
      <c r="M347" s="36"/>
      <c r="N347" s="36"/>
      <c r="O347" s="36"/>
      <c r="P347" s="1"/>
    </row>
    <row r="348" spans="1:16" x14ac:dyDescent="0.25">
      <c r="A348" s="8" t="s">
        <v>25</v>
      </c>
      <c r="B348" s="20">
        <v>549.70000000000005</v>
      </c>
      <c r="C348" s="20">
        <v>64.2</v>
      </c>
      <c r="D348" s="20">
        <v>52</v>
      </c>
      <c r="E348" s="20">
        <v>265.7</v>
      </c>
      <c r="F348" s="20">
        <v>3.5</v>
      </c>
      <c r="G348" s="20">
        <v>0.5</v>
      </c>
      <c r="H348" s="39"/>
      <c r="I348" s="305">
        <v>6.4</v>
      </c>
      <c r="J348" s="305"/>
      <c r="K348" s="36"/>
      <c r="L348" s="38"/>
      <c r="M348" s="36"/>
      <c r="N348" s="36"/>
      <c r="O348" s="36"/>
      <c r="P348" s="1"/>
    </row>
    <row r="349" spans="1:16" x14ac:dyDescent="0.25">
      <c r="A349" s="8" t="s">
        <v>28</v>
      </c>
      <c r="B349" s="20">
        <v>599</v>
      </c>
      <c r="C349" s="20">
        <v>68.900000000000006</v>
      </c>
      <c r="D349" s="20">
        <v>56.4</v>
      </c>
      <c r="E349" s="20">
        <v>294.10000000000002</v>
      </c>
      <c r="F349" s="20">
        <v>3.8</v>
      </c>
      <c r="G349" s="20">
        <v>0.5</v>
      </c>
      <c r="H349" s="39"/>
      <c r="I349" s="305">
        <v>6.6</v>
      </c>
      <c r="J349" s="305"/>
      <c r="K349" s="36"/>
      <c r="L349" s="38"/>
      <c r="M349" s="36"/>
      <c r="N349" s="36"/>
      <c r="O349" s="36"/>
      <c r="P349" s="1"/>
    </row>
    <row r="350" spans="1:16" x14ac:dyDescent="0.25">
      <c r="A350" s="4"/>
      <c r="B350" s="11"/>
      <c r="C350" s="11"/>
      <c r="D350" s="11"/>
      <c r="E350" s="11"/>
      <c r="F350" s="11"/>
      <c r="G350" s="11"/>
      <c r="H350" s="28"/>
      <c r="I350" s="28"/>
      <c r="J350" s="28"/>
      <c r="K350" s="28"/>
      <c r="L350" s="28"/>
      <c r="M350" s="28"/>
      <c r="N350" s="28"/>
      <c r="O350" s="28"/>
      <c r="P350" s="4"/>
    </row>
    <row r="351" spans="1:16" x14ac:dyDescent="0.25">
      <c r="A351" s="172"/>
      <c r="B351" s="208"/>
      <c r="C351" s="208"/>
      <c r="D351" s="208"/>
      <c r="E351" s="208"/>
      <c r="F351" s="208"/>
      <c r="G351" s="208"/>
      <c r="H351" s="39"/>
      <c r="I351" s="208"/>
      <c r="J351" s="203"/>
      <c r="K351" s="36"/>
      <c r="L351" s="38"/>
      <c r="M351" s="36"/>
      <c r="N351" s="36"/>
      <c r="O351" s="36"/>
      <c r="P351" s="1"/>
    </row>
    <row r="352" spans="1:16" x14ac:dyDescent="0.25">
      <c r="A352" s="4"/>
      <c r="B352" s="11"/>
      <c r="C352" s="11"/>
      <c r="D352" s="11"/>
      <c r="E352" s="11"/>
      <c r="F352" s="11"/>
      <c r="G352" s="11"/>
      <c r="H352" s="28"/>
      <c r="I352" s="28"/>
      <c r="J352" s="28"/>
      <c r="K352" s="28"/>
      <c r="L352" s="28"/>
      <c r="M352" s="28"/>
      <c r="N352" s="28"/>
      <c r="O352" s="28"/>
      <c r="P352" s="4"/>
    </row>
    <row r="353" spans="1:16" x14ac:dyDescent="0.25">
      <c r="A353" s="197"/>
      <c r="B353" s="173"/>
      <c r="C353" s="173"/>
      <c r="D353" s="173"/>
      <c r="E353" s="173"/>
      <c r="F353" s="173"/>
      <c r="G353" s="173"/>
      <c r="H353" s="39"/>
      <c r="I353" s="173"/>
      <c r="J353" s="173"/>
      <c r="K353" s="36"/>
      <c r="L353" s="38"/>
      <c r="M353" s="36"/>
      <c r="N353" s="36"/>
      <c r="O353" s="36"/>
      <c r="P353" s="1"/>
    </row>
    <row r="354" spans="1:16" x14ac:dyDescent="0.25">
      <c r="A354" s="197"/>
      <c r="B354" s="173"/>
      <c r="C354" s="173"/>
      <c r="D354" s="173"/>
      <c r="E354" s="173"/>
      <c r="F354" s="173"/>
      <c r="G354" s="173"/>
      <c r="H354" s="39"/>
      <c r="I354" s="173"/>
      <c r="J354" s="173"/>
      <c r="K354" s="36"/>
      <c r="L354" s="38"/>
      <c r="M354" s="36"/>
      <c r="N354" s="36"/>
      <c r="O354" s="36"/>
      <c r="P354" s="1"/>
    </row>
    <row r="355" spans="1:16" ht="15" customHeight="1" x14ac:dyDescent="0.25">
      <c r="A355" s="4"/>
      <c r="B355" s="11"/>
      <c r="C355" s="11"/>
      <c r="D355" s="11"/>
      <c r="E355" s="11"/>
      <c r="F355" s="11"/>
      <c r="G355" s="11"/>
      <c r="H355" s="28"/>
      <c r="I355" s="28"/>
      <c r="J355" s="28"/>
      <c r="K355" s="28"/>
      <c r="L355" s="28"/>
      <c r="M355" s="28"/>
      <c r="N355" s="28"/>
      <c r="O355" s="28"/>
      <c r="P355" s="4"/>
    </row>
    <row r="356" spans="1:16" ht="16.5" customHeight="1" x14ac:dyDescent="0.25">
      <c r="A356" s="197"/>
      <c r="B356" s="173"/>
      <c r="C356" s="173"/>
      <c r="D356" s="173"/>
      <c r="E356" s="173"/>
      <c r="F356" s="173"/>
      <c r="G356" s="173"/>
      <c r="H356" s="39"/>
      <c r="I356" s="173"/>
      <c r="J356" s="173"/>
      <c r="K356" s="36"/>
      <c r="L356" s="38"/>
      <c r="M356" s="36"/>
      <c r="N356" s="36"/>
      <c r="O356" s="36"/>
      <c r="P356" s="1"/>
    </row>
    <row r="357" spans="1:16" ht="15" customHeight="1" x14ac:dyDescent="0.25">
      <c r="A357" s="197"/>
      <c r="B357" s="173"/>
      <c r="C357" s="173"/>
      <c r="D357" s="173"/>
      <c r="E357" s="173"/>
      <c r="F357" s="173"/>
      <c r="G357" s="173"/>
      <c r="H357" s="39"/>
      <c r="I357" s="173"/>
      <c r="J357" s="173"/>
      <c r="K357" s="36"/>
      <c r="L357" s="38"/>
      <c r="M357" s="36"/>
      <c r="N357" s="36"/>
      <c r="O357" s="36"/>
      <c r="P357" s="1"/>
    </row>
    <row r="358" spans="1:16" ht="15" customHeight="1" x14ac:dyDescent="0.25">
      <c r="A358" s="197"/>
      <c r="B358" s="173"/>
      <c r="C358" s="173"/>
      <c r="D358" s="173"/>
      <c r="E358" s="173"/>
      <c r="F358" s="173"/>
      <c r="G358" s="173"/>
      <c r="H358" s="39"/>
      <c r="I358" s="173"/>
      <c r="J358" s="173"/>
      <c r="K358" s="36"/>
      <c r="L358" s="38"/>
      <c r="M358" s="36"/>
      <c r="N358" s="36"/>
      <c r="O358" s="36"/>
      <c r="P358" s="1"/>
    </row>
    <row r="359" spans="1:16" ht="15" customHeight="1" x14ac:dyDescent="0.25">
      <c r="A359" s="197"/>
      <c r="B359" s="173"/>
      <c r="C359" s="173"/>
      <c r="D359" s="173"/>
      <c r="E359" s="173"/>
      <c r="F359" s="173"/>
      <c r="G359" s="173"/>
      <c r="H359" s="39"/>
      <c r="I359" s="173"/>
      <c r="J359" s="173"/>
      <c r="K359" s="36"/>
      <c r="L359" s="38"/>
      <c r="M359" s="36"/>
      <c r="N359" s="36"/>
      <c r="O359" s="36"/>
      <c r="P359" s="1"/>
    </row>
    <row r="360" spans="1:16" ht="15" customHeight="1" x14ac:dyDescent="0.25">
      <c r="A360" s="200" t="s">
        <v>73</v>
      </c>
      <c r="B360" s="28"/>
      <c r="C360" s="28"/>
      <c r="D360" s="28"/>
      <c r="E360" s="28"/>
      <c r="F360" s="28"/>
      <c r="G360" s="28"/>
      <c r="H360" s="36"/>
      <c r="I360" s="36"/>
      <c r="J360" s="36"/>
      <c r="K360" s="36"/>
      <c r="L360" s="34"/>
      <c r="M360" s="36"/>
      <c r="N360" s="36"/>
      <c r="O360" s="36"/>
      <c r="P360" s="1"/>
    </row>
    <row r="361" spans="1:16" ht="15" customHeight="1" x14ac:dyDescent="0.25">
      <c r="A361" s="202" t="s">
        <v>17</v>
      </c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4"/>
    </row>
    <row r="362" spans="1:16" x14ac:dyDescent="0.25">
      <c r="A362" s="83">
        <v>1</v>
      </c>
      <c r="B362" s="27">
        <v>2</v>
      </c>
      <c r="C362" s="27">
        <v>3</v>
      </c>
      <c r="D362" s="27">
        <v>4</v>
      </c>
      <c r="E362" s="27">
        <v>5</v>
      </c>
      <c r="F362" s="27">
        <v>6</v>
      </c>
      <c r="G362" s="27">
        <v>7</v>
      </c>
      <c r="H362" s="27">
        <v>8</v>
      </c>
      <c r="I362" s="27">
        <v>9</v>
      </c>
      <c r="J362" s="27">
        <v>10</v>
      </c>
      <c r="K362" s="27">
        <v>11</v>
      </c>
      <c r="L362" s="27">
        <v>12</v>
      </c>
      <c r="M362" s="27">
        <v>13</v>
      </c>
      <c r="N362" s="27">
        <v>14</v>
      </c>
      <c r="O362" s="27">
        <v>15</v>
      </c>
      <c r="P362" s="27">
        <v>16</v>
      </c>
    </row>
    <row r="363" spans="1:16" x14ac:dyDescent="0.25">
      <c r="A363" s="91" t="s">
        <v>181</v>
      </c>
      <c r="B363" s="113">
        <v>70</v>
      </c>
      <c r="C363" s="93">
        <v>15.5</v>
      </c>
      <c r="D363" s="93">
        <v>2.9</v>
      </c>
      <c r="E363" s="93">
        <v>4.2</v>
      </c>
      <c r="F363" s="106">
        <f t="shared" ref="F363:F366" si="48">C363*4+D363*9+E363*4</f>
        <v>104.89999999999999</v>
      </c>
      <c r="G363" s="113">
        <v>90</v>
      </c>
      <c r="H363" s="93">
        <v>18.8</v>
      </c>
      <c r="I363" s="93">
        <v>3.7</v>
      </c>
      <c r="J363" s="93">
        <v>4.5999999999999996</v>
      </c>
      <c r="K363" s="106">
        <f t="shared" ref="K363:K366" si="49">H363*4+I363*9+J363*4</f>
        <v>126.9</v>
      </c>
      <c r="L363" s="113">
        <v>100</v>
      </c>
      <c r="M363" s="93">
        <v>19.899999999999999</v>
      </c>
      <c r="N363" s="93">
        <v>4.5</v>
      </c>
      <c r="O363" s="93">
        <v>4.9000000000000004</v>
      </c>
      <c r="P363" s="106">
        <f t="shared" ref="P363:P366" si="50">M363*4+N363*9+O363*4</f>
        <v>139.69999999999999</v>
      </c>
    </row>
    <row r="364" spans="1:16" x14ac:dyDescent="0.25">
      <c r="A364" s="91" t="s">
        <v>182</v>
      </c>
      <c r="B364" s="113">
        <v>130</v>
      </c>
      <c r="C364" s="93">
        <v>3.2</v>
      </c>
      <c r="D364" s="93">
        <v>7</v>
      </c>
      <c r="E364" s="93">
        <v>32.5</v>
      </c>
      <c r="F364" s="106">
        <f t="shared" si="48"/>
        <v>205.8</v>
      </c>
      <c r="G364" s="113">
        <v>150</v>
      </c>
      <c r="H364" s="93">
        <v>3.9</v>
      </c>
      <c r="I364" s="93">
        <v>7</v>
      </c>
      <c r="J364" s="93">
        <v>39.6</v>
      </c>
      <c r="K364" s="106">
        <f t="shared" si="49"/>
        <v>237</v>
      </c>
      <c r="L364" s="113">
        <v>180</v>
      </c>
      <c r="M364" s="93">
        <v>4.5999999999999996</v>
      </c>
      <c r="N364" s="93">
        <v>6.5</v>
      </c>
      <c r="O364" s="93">
        <v>45.1</v>
      </c>
      <c r="P364" s="106">
        <f t="shared" si="50"/>
        <v>257.3</v>
      </c>
    </row>
    <row r="365" spans="1:16" ht="25.5" x14ac:dyDescent="0.25">
      <c r="A365" s="129" t="s">
        <v>62</v>
      </c>
      <c r="B365" s="113">
        <v>200</v>
      </c>
      <c r="C365" s="93">
        <v>0.1</v>
      </c>
      <c r="D365" s="93">
        <v>0.1</v>
      </c>
      <c r="E365" s="93">
        <v>8.1999999999999993</v>
      </c>
      <c r="F365" s="106">
        <v>34.099999999999994</v>
      </c>
      <c r="G365" s="113">
        <v>200</v>
      </c>
      <c r="H365" s="93">
        <v>0.1</v>
      </c>
      <c r="I365" s="93">
        <v>0.1</v>
      </c>
      <c r="J365" s="93">
        <v>8.1999999999999993</v>
      </c>
      <c r="K365" s="106">
        <v>34.099999999999994</v>
      </c>
      <c r="L365" s="113">
        <v>200</v>
      </c>
      <c r="M365" s="93">
        <v>0.1</v>
      </c>
      <c r="N365" s="93">
        <v>0.1</v>
      </c>
      <c r="O365" s="93">
        <v>8.1999999999999993</v>
      </c>
      <c r="P365" s="106">
        <v>46.2</v>
      </c>
    </row>
    <row r="366" spans="1:16" ht="25.5" x14ac:dyDescent="0.25">
      <c r="A366" s="91" t="s">
        <v>146</v>
      </c>
      <c r="B366" s="113">
        <v>30</v>
      </c>
      <c r="C366" s="93">
        <v>2.2000000000000002</v>
      </c>
      <c r="D366" s="93">
        <v>0.3</v>
      </c>
      <c r="E366" s="93">
        <v>13.8</v>
      </c>
      <c r="F366" s="106">
        <f t="shared" si="48"/>
        <v>66.7</v>
      </c>
      <c r="G366" s="113">
        <v>50</v>
      </c>
      <c r="H366" s="93">
        <v>3</v>
      </c>
      <c r="I366" s="93">
        <v>0.4</v>
      </c>
      <c r="J366" s="93">
        <v>18.3</v>
      </c>
      <c r="K366" s="106">
        <f t="shared" si="49"/>
        <v>88.8</v>
      </c>
      <c r="L366" s="113">
        <v>50</v>
      </c>
      <c r="M366" s="93">
        <v>3</v>
      </c>
      <c r="N366" s="93">
        <v>0.4</v>
      </c>
      <c r="O366" s="93">
        <v>18.3</v>
      </c>
      <c r="P366" s="106">
        <f t="shared" si="50"/>
        <v>88.8</v>
      </c>
    </row>
    <row r="367" spans="1:16" x14ac:dyDescent="0.25">
      <c r="A367" s="21" t="s">
        <v>5</v>
      </c>
      <c r="B367" s="21"/>
      <c r="C367" s="22">
        <f>SUM(C363:C366)</f>
        <v>21</v>
      </c>
      <c r="D367" s="22">
        <f>SUM(D363:D366)</f>
        <v>10.3</v>
      </c>
      <c r="E367" s="22">
        <f>SUM(E363:E366)</f>
        <v>58.7</v>
      </c>
      <c r="F367" s="22">
        <f>SUM(F363:F366)</f>
        <v>411.49999999999994</v>
      </c>
      <c r="G367" s="21"/>
      <c r="H367" s="22">
        <f>SUM(H363:H366)</f>
        <v>25.8</v>
      </c>
      <c r="I367" s="22">
        <f>SUM(I363:I366)</f>
        <v>11.2</v>
      </c>
      <c r="J367" s="22">
        <f>SUM(J363:J366)</f>
        <v>70.7</v>
      </c>
      <c r="K367" s="22">
        <f>SUM(K363:K366)</f>
        <v>486.8</v>
      </c>
      <c r="L367" s="21"/>
      <c r="M367" s="22">
        <f>SUM(M363:M366)</f>
        <v>27.6</v>
      </c>
      <c r="N367" s="22">
        <f>SUM(N363:N366)</f>
        <v>11.5</v>
      </c>
      <c r="O367" s="22">
        <f>SUM(O363:O366)</f>
        <v>76.5</v>
      </c>
      <c r="P367" s="22">
        <f>SUM(P363:P366)</f>
        <v>532</v>
      </c>
    </row>
    <row r="368" spans="1:16" x14ac:dyDescent="0.25">
      <c r="A368" s="23" t="s">
        <v>24</v>
      </c>
      <c r="B368" s="23"/>
      <c r="C368" s="86">
        <f>C367*4/F367</f>
        <v>0.20413122721749699</v>
      </c>
      <c r="D368" s="86">
        <f>D367*9/F367</f>
        <v>0.22527339003645205</v>
      </c>
      <c r="E368" s="86">
        <f>E367*4/F367</f>
        <v>0.57059538274605115</v>
      </c>
      <c r="F368" s="143">
        <f>F367/2100</f>
        <v>0.19595238095238093</v>
      </c>
      <c r="G368" s="23"/>
      <c r="H368" s="86">
        <f>H367*4/K367</f>
        <v>0.21199671322925226</v>
      </c>
      <c r="I368" s="86">
        <f>I367*9/K367</f>
        <v>0.20706655710764174</v>
      </c>
      <c r="J368" s="86">
        <f>J367*4/K367</f>
        <v>0.58093672966310606</v>
      </c>
      <c r="K368" s="143">
        <f>K367/2450</f>
        <v>0.19869387755102041</v>
      </c>
      <c r="L368" s="23"/>
      <c r="M368" s="86">
        <f>M367*4/P367</f>
        <v>0.20751879699248121</v>
      </c>
      <c r="N368" s="86">
        <f>N367*9/P367</f>
        <v>0.19454887218045114</v>
      </c>
      <c r="O368" s="86">
        <f>O367*4/P367</f>
        <v>0.57518796992481203</v>
      </c>
      <c r="P368" s="143">
        <f>P367/2700</f>
        <v>0.19703703703703704</v>
      </c>
    </row>
    <row r="369" spans="1:17" x14ac:dyDescent="0.25">
      <c r="A369" s="34"/>
      <c r="B369" s="35"/>
      <c r="C369" s="36"/>
      <c r="D369" s="36"/>
      <c r="E369" s="36"/>
      <c r="F369" s="36"/>
      <c r="G369" s="35"/>
      <c r="H369" s="36"/>
      <c r="I369" s="36"/>
      <c r="J369" s="36"/>
      <c r="K369" s="36"/>
      <c r="L369" s="35"/>
      <c r="M369" s="36"/>
      <c r="N369" s="36"/>
      <c r="O369" s="36"/>
      <c r="P369" s="1"/>
    </row>
    <row r="370" spans="1:17" ht="25.5" x14ac:dyDescent="0.25">
      <c r="A370" s="178" t="s">
        <v>26</v>
      </c>
      <c r="B370" s="2" t="s">
        <v>32</v>
      </c>
      <c r="C370" s="2" t="s">
        <v>33</v>
      </c>
      <c r="D370" s="2" t="s">
        <v>34</v>
      </c>
      <c r="E370" s="2" t="s">
        <v>35</v>
      </c>
      <c r="F370" s="2" t="s">
        <v>36</v>
      </c>
      <c r="G370" s="2" t="s">
        <v>37</v>
      </c>
      <c r="H370" s="2" t="s">
        <v>38</v>
      </c>
      <c r="I370" s="2" t="s">
        <v>39</v>
      </c>
      <c r="J370" s="2" t="s">
        <v>40</v>
      </c>
      <c r="K370" s="2" t="s">
        <v>41</v>
      </c>
      <c r="L370" s="2" t="s">
        <v>42</v>
      </c>
      <c r="M370" s="36"/>
      <c r="N370" s="36"/>
      <c r="O370" s="36"/>
      <c r="P370" s="1"/>
    </row>
    <row r="371" spans="1:17" x14ac:dyDescent="0.25">
      <c r="A371" s="8" t="s">
        <v>27</v>
      </c>
      <c r="B371" s="20">
        <v>438.1</v>
      </c>
      <c r="C371" s="20">
        <v>0.2</v>
      </c>
      <c r="D371" s="20">
        <v>1.7</v>
      </c>
      <c r="E371" s="20">
        <v>10.6</v>
      </c>
      <c r="F371" s="20">
        <v>0</v>
      </c>
      <c r="G371" s="20">
        <v>0.3</v>
      </c>
      <c r="H371" s="20">
        <v>12</v>
      </c>
      <c r="I371" s="20">
        <v>0.4</v>
      </c>
      <c r="J371" s="20">
        <v>35.1</v>
      </c>
      <c r="K371" s="20">
        <v>0.6</v>
      </c>
      <c r="L371" s="20">
        <v>10</v>
      </c>
      <c r="M371" s="36"/>
      <c r="N371" s="36"/>
      <c r="O371" s="36"/>
      <c r="P371" s="1"/>
    </row>
    <row r="372" spans="1:17" x14ac:dyDescent="0.25">
      <c r="A372" s="8" t="s">
        <v>25</v>
      </c>
      <c r="B372" s="20">
        <v>518.9</v>
      </c>
      <c r="C372" s="20">
        <v>0.2</v>
      </c>
      <c r="D372" s="20">
        <v>1.9</v>
      </c>
      <c r="E372" s="20">
        <v>11.7</v>
      </c>
      <c r="F372" s="20">
        <v>0.3</v>
      </c>
      <c r="G372" s="20">
        <v>0.3</v>
      </c>
      <c r="H372" s="20">
        <v>14.6</v>
      </c>
      <c r="I372" s="20">
        <v>0.5</v>
      </c>
      <c r="J372" s="20">
        <v>43.8</v>
      </c>
      <c r="K372" s="20">
        <v>0.7</v>
      </c>
      <c r="L372" s="20">
        <v>10.6</v>
      </c>
      <c r="M372" s="36"/>
      <c r="N372" s="36"/>
      <c r="O372" s="36"/>
      <c r="P372" s="1"/>
    </row>
    <row r="373" spans="1:17" x14ac:dyDescent="0.25">
      <c r="A373" s="8" t="s">
        <v>28</v>
      </c>
      <c r="B373" s="20">
        <v>665.5</v>
      </c>
      <c r="C373" s="20">
        <v>0.1</v>
      </c>
      <c r="D373" s="20">
        <v>2</v>
      </c>
      <c r="E373" s="20">
        <v>12.3</v>
      </c>
      <c r="F373" s="20">
        <v>0.3</v>
      </c>
      <c r="G373" s="20">
        <v>0.4</v>
      </c>
      <c r="H373" s="20">
        <v>15.9</v>
      </c>
      <c r="I373" s="20">
        <v>0.5</v>
      </c>
      <c r="J373" s="20">
        <v>48.1</v>
      </c>
      <c r="K373" s="20">
        <v>0.7</v>
      </c>
      <c r="L373" s="20">
        <v>14.6</v>
      </c>
      <c r="M373" s="36"/>
      <c r="N373" s="36"/>
      <c r="O373" s="36"/>
      <c r="P373" s="1"/>
    </row>
    <row r="374" spans="1:17" ht="25.5" x14ac:dyDescent="0.25">
      <c r="A374" s="178" t="s">
        <v>29</v>
      </c>
      <c r="B374" s="3" t="s">
        <v>44</v>
      </c>
      <c r="C374" s="3" t="s">
        <v>45</v>
      </c>
      <c r="D374" s="3" t="s">
        <v>46</v>
      </c>
      <c r="E374" s="3" t="s">
        <v>47</v>
      </c>
      <c r="F374" s="3" t="s">
        <v>48</v>
      </c>
      <c r="G374" s="3" t="s">
        <v>49</v>
      </c>
      <c r="H374" s="36"/>
      <c r="I374" s="306" t="s">
        <v>43</v>
      </c>
      <c r="J374" s="306"/>
      <c r="K374" s="36"/>
      <c r="L374" s="38"/>
      <c r="M374" s="36"/>
      <c r="N374" s="36"/>
      <c r="O374" s="36"/>
      <c r="P374" s="1"/>
    </row>
    <row r="375" spans="1:17" ht="15" customHeight="1" x14ac:dyDescent="0.25">
      <c r="A375" s="8" t="s">
        <v>27</v>
      </c>
      <c r="B375" s="20">
        <v>628.20000000000005</v>
      </c>
      <c r="C375" s="20">
        <v>156.4</v>
      </c>
      <c r="D375" s="20">
        <v>54.2</v>
      </c>
      <c r="E375" s="20">
        <v>307.60000000000002</v>
      </c>
      <c r="F375" s="20">
        <v>1.6</v>
      </c>
      <c r="G375" s="20">
        <v>0.3</v>
      </c>
      <c r="H375" s="39"/>
      <c r="I375" s="305">
        <v>4.8</v>
      </c>
      <c r="J375" s="305"/>
      <c r="K375" s="36"/>
      <c r="L375" s="38"/>
      <c r="M375" s="36"/>
      <c r="N375" s="36"/>
      <c r="O375" s="36"/>
      <c r="P375" s="1"/>
    </row>
    <row r="376" spans="1:17" ht="15" customHeight="1" x14ac:dyDescent="0.25">
      <c r="A376" s="8" t="s">
        <v>25</v>
      </c>
      <c r="B376" s="20">
        <v>751</v>
      </c>
      <c r="C376" s="20">
        <v>167</v>
      </c>
      <c r="D376" s="20">
        <v>67.599999999999994</v>
      </c>
      <c r="E376" s="20">
        <v>374.5</v>
      </c>
      <c r="F376" s="20">
        <v>2</v>
      </c>
      <c r="G376" s="20">
        <v>0.5</v>
      </c>
      <c r="H376" s="39"/>
      <c r="I376" s="305">
        <v>6.4</v>
      </c>
      <c r="J376" s="305"/>
      <c r="K376" s="36"/>
      <c r="L376" s="38"/>
      <c r="M376" s="36"/>
      <c r="N376" s="36"/>
      <c r="O376" s="36"/>
      <c r="P376" s="1"/>
    </row>
    <row r="377" spans="1:17" s="131" customFormat="1" ht="15.4" customHeight="1" x14ac:dyDescent="0.25">
      <c r="A377" s="8" t="s">
        <v>28</v>
      </c>
      <c r="B377" s="20">
        <v>837.2</v>
      </c>
      <c r="C377" s="20">
        <v>183.8</v>
      </c>
      <c r="D377" s="20">
        <v>73.099999999999994</v>
      </c>
      <c r="E377" s="20">
        <v>399.7</v>
      </c>
      <c r="F377" s="20">
        <v>2.5</v>
      </c>
      <c r="G377" s="20">
        <v>0.5</v>
      </c>
      <c r="H377" s="39"/>
      <c r="I377" s="305">
        <v>7</v>
      </c>
      <c r="J377" s="305"/>
      <c r="K377" s="36"/>
      <c r="L377" s="38"/>
      <c r="M377" s="36"/>
      <c r="N377" s="36"/>
      <c r="O377" s="36"/>
      <c r="P377" s="1"/>
      <c r="Q377"/>
    </row>
    <row r="378" spans="1:17" ht="16.5" customHeight="1" x14ac:dyDescent="0.25">
      <c r="A378" s="4"/>
      <c r="B378" s="11"/>
      <c r="C378" s="11"/>
      <c r="D378" s="11"/>
      <c r="E378" s="11"/>
      <c r="F378" s="11"/>
      <c r="G378" s="11"/>
      <c r="H378" s="28"/>
      <c r="I378" s="28"/>
      <c r="J378" s="28"/>
      <c r="K378" s="28"/>
      <c r="L378" s="28"/>
      <c r="M378" s="28"/>
      <c r="N378" s="28"/>
      <c r="O378" s="28"/>
      <c r="P378" s="4"/>
    </row>
    <row r="379" spans="1:17" ht="15" customHeight="1" x14ac:dyDescent="0.25">
      <c r="A379" s="172"/>
      <c r="B379" s="208"/>
      <c r="C379" s="208"/>
      <c r="D379" s="208"/>
      <c r="E379" s="208"/>
      <c r="F379" s="208"/>
      <c r="G379" s="208"/>
      <c r="H379" s="39"/>
      <c r="I379" s="208"/>
      <c r="J379" s="203"/>
      <c r="K379" s="36"/>
      <c r="L379" s="38"/>
      <c r="M379" s="36"/>
      <c r="N379" s="36"/>
      <c r="O379" s="36"/>
      <c r="P379" s="1"/>
    </row>
    <row r="380" spans="1:17" x14ac:dyDescent="0.25">
      <c r="A380" s="4"/>
      <c r="B380" s="11"/>
      <c r="C380" s="11"/>
      <c r="D380" s="11"/>
      <c r="E380" s="11"/>
      <c r="F380" s="11"/>
      <c r="G380" s="11"/>
      <c r="H380" s="28"/>
      <c r="I380" s="28"/>
      <c r="J380" s="28"/>
      <c r="K380" s="28"/>
      <c r="L380" s="28"/>
      <c r="M380" s="28"/>
      <c r="N380" s="28"/>
      <c r="O380" s="28"/>
      <c r="P380" s="4"/>
    </row>
    <row r="381" spans="1:17" x14ac:dyDescent="0.25">
      <c r="A381" s="197"/>
      <c r="B381" s="173"/>
      <c r="C381" s="173"/>
      <c r="D381" s="173"/>
      <c r="E381" s="173"/>
      <c r="F381" s="173"/>
      <c r="G381" s="173"/>
      <c r="H381" s="39"/>
      <c r="I381" s="173"/>
      <c r="J381" s="173"/>
      <c r="K381" s="36"/>
      <c r="L381" s="38"/>
      <c r="M381" s="36"/>
      <c r="N381" s="36"/>
      <c r="O381" s="36"/>
      <c r="P381" s="1"/>
    </row>
    <row r="382" spans="1:17" x14ac:dyDescent="0.25">
      <c r="A382" s="197"/>
      <c r="B382" s="173"/>
      <c r="C382" s="173"/>
      <c r="D382" s="173"/>
      <c r="E382" s="173"/>
      <c r="F382" s="173"/>
      <c r="G382" s="173"/>
      <c r="H382" s="39"/>
      <c r="I382" s="173"/>
      <c r="J382" s="173"/>
      <c r="K382" s="36"/>
      <c r="L382" s="38"/>
      <c r="M382" s="36"/>
      <c r="N382" s="36"/>
      <c r="O382" s="36"/>
      <c r="P382" s="1"/>
    </row>
    <row r="383" spans="1:17" x14ac:dyDescent="0.25">
      <c r="A383" s="197"/>
      <c r="B383" s="173"/>
      <c r="C383" s="173"/>
      <c r="D383" s="173"/>
      <c r="E383" s="173"/>
      <c r="F383" s="173"/>
      <c r="G383" s="173"/>
      <c r="H383" s="39"/>
      <c r="I383" s="173"/>
      <c r="J383" s="173"/>
      <c r="K383" s="36"/>
      <c r="L383" s="38"/>
      <c r="M383" s="36"/>
      <c r="N383" s="36"/>
      <c r="O383" s="36"/>
      <c r="P383" s="1"/>
    </row>
    <row r="384" spans="1:17" x14ac:dyDescent="0.25">
      <c r="A384" s="4"/>
      <c r="B384" s="11"/>
      <c r="C384" s="11"/>
      <c r="D384" s="11"/>
      <c r="E384" s="11"/>
      <c r="F384" s="11"/>
      <c r="G384" s="11"/>
      <c r="H384" s="28"/>
      <c r="I384" s="28"/>
      <c r="J384" s="28"/>
      <c r="K384" s="28"/>
      <c r="L384" s="28"/>
      <c r="M384" s="28"/>
      <c r="N384" s="28"/>
      <c r="O384" s="28"/>
      <c r="P384" s="4"/>
    </row>
    <row r="385" spans="1:16" x14ac:dyDescent="0.25">
      <c r="A385" s="197"/>
      <c r="B385" s="173"/>
      <c r="C385" s="173"/>
      <c r="D385" s="173"/>
      <c r="E385" s="173"/>
      <c r="F385" s="173"/>
      <c r="G385" s="173"/>
      <c r="H385" s="39"/>
      <c r="I385" s="173"/>
      <c r="J385" s="173"/>
      <c r="K385" s="36"/>
      <c r="L385" s="38"/>
      <c r="M385" s="36"/>
      <c r="N385" s="36"/>
      <c r="O385" s="36"/>
      <c r="P385" s="1"/>
    </row>
    <row r="386" spans="1:16" x14ac:dyDescent="0.25">
      <c r="A386" s="197"/>
      <c r="B386" s="173"/>
      <c r="C386" s="173"/>
      <c r="D386" s="173"/>
      <c r="E386" s="173"/>
      <c r="F386" s="173"/>
      <c r="G386" s="173"/>
      <c r="H386" s="39"/>
      <c r="I386" s="173"/>
      <c r="J386" s="173"/>
      <c r="K386" s="36"/>
      <c r="L386" s="38"/>
      <c r="M386" s="36"/>
      <c r="N386" s="36"/>
      <c r="O386" s="36"/>
      <c r="P386" s="1"/>
    </row>
    <row r="387" spans="1:16" x14ac:dyDescent="0.25">
      <c r="A387" s="197"/>
      <c r="B387" s="173"/>
      <c r="C387" s="173"/>
      <c r="D387" s="173"/>
      <c r="E387" s="173"/>
      <c r="F387" s="173"/>
      <c r="G387" s="173"/>
      <c r="H387" s="39"/>
      <c r="I387" s="173"/>
      <c r="J387" s="173"/>
      <c r="K387" s="36"/>
      <c r="L387" s="38"/>
      <c r="M387" s="36"/>
      <c r="N387" s="36"/>
      <c r="O387" s="36"/>
      <c r="P387" s="1"/>
    </row>
    <row r="388" spans="1:16" x14ac:dyDescent="0.25">
      <c r="A388" s="197"/>
      <c r="B388" s="173"/>
      <c r="C388" s="173"/>
      <c r="D388" s="173"/>
      <c r="E388" s="173"/>
      <c r="F388" s="173"/>
      <c r="G388" s="173"/>
      <c r="H388" s="39"/>
      <c r="I388" s="173"/>
      <c r="J388" s="173"/>
      <c r="K388" s="36"/>
      <c r="L388" s="38"/>
      <c r="M388" s="36"/>
      <c r="N388" s="36"/>
      <c r="O388" s="36"/>
      <c r="P388" s="1"/>
    </row>
    <row r="389" spans="1:16" x14ac:dyDescent="0.25">
      <c r="A389" s="197"/>
      <c r="B389" s="173"/>
      <c r="C389" s="173"/>
      <c r="D389" s="173"/>
      <c r="E389" s="173"/>
      <c r="F389" s="173"/>
      <c r="G389" s="173"/>
      <c r="H389" s="39"/>
      <c r="I389" s="173"/>
      <c r="J389" s="173"/>
      <c r="K389" s="36"/>
      <c r="L389" s="38"/>
      <c r="M389" s="36"/>
      <c r="N389" s="36"/>
      <c r="O389" s="36"/>
      <c r="P389" s="1"/>
    </row>
    <row r="390" spans="1:16" x14ac:dyDescent="0.25">
      <c r="A390" s="200" t="s">
        <v>73</v>
      </c>
      <c r="B390" s="173"/>
      <c r="C390" s="173"/>
      <c r="D390" s="173"/>
      <c r="E390" s="173"/>
      <c r="F390" s="173"/>
      <c r="G390" s="173"/>
      <c r="H390" s="39"/>
      <c r="I390" s="173"/>
      <c r="J390" s="173"/>
      <c r="K390" s="36"/>
      <c r="L390" s="38"/>
      <c r="M390" s="36"/>
      <c r="N390" s="36"/>
      <c r="O390" s="36"/>
      <c r="P390" s="1"/>
    </row>
    <row r="391" spans="1:16" x14ac:dyDescent="0.25">
      <c r="A391" s="202" t="s">
        <v>18</v>
      </c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10"/>
    </row>
    <row r="392" spans="1:16" x14ac:dyDescent="0.25">
      <c r="A392" s="83">
        <v>1</v>
      </c>
      <c r="B392" s="27">
        <v>2</v>
      </c>
      <c r="C392" s="27">
        <v>3</v>
      </c>
      <c r="D392" s="27">
        <v>4</v>
      </c>
      <c r="E392" s="27">
        <v>5</v>
      </c>
      <c r="F392" s="27">
        <v>6</v>
      </c>
      <c r="G392" s="27">
        <v>7</v>
      </c>
      <c r="H392" s="27">
        <v>8</v>
      </c>
      <c r="I392" s="27">
        <v>9</v>
      </c>
      <c r="J392" s="27">
        <v>10</v>
      </c>
      <c r="K392" s="27">
        <v>11</v>
      </c>
      <c r="L392" s="27">
        <v>12</v>
      </c>
      <c r="M392" s="27">
        <v>13</v>
      </c>
      <c r="N392" s="27">
        <v>14</v>
      </c>
      <c r="O392" s="27">
        <v>15</v>
      </c>
      <c r="P392" s="27">
        <v>16</v>
      </c>
    </row>
    <row r="393" spans="1:16" x14ac:dyDescent="0.25">
      <c r="A393" s="138" t="s">
        <v>203</v>
      </c>
      <c r="B393" s="130">
        <v>120</v>
      </c>
      <c r="C393" s="130">
        <v>0.8</v>
      </c>
      <c r="D393" s="130">
        <v>0.1</v>
      </c>
      <c r="E393" s="130">
        <v>4.0999999999999996</v>
      </c>
      <c r="F393" s="130">
        <v>20.9</v>
      </c>
      <c r="G393" s="130">
        <v>80</v>
      </c>
      <c r="H393" s="130">
        <v>1</v>
      </c>
      <c r="I393" s="130">
        <v>0.2</v>
      </c>
      <c r="J393" s="130">
        <v>5.7</v>
      </c>
      <c r="K393" s="130">
        <v>29</v>
      </c>
      <c r="L393" s="130">
        <v>100</v>
      </c>
      <c r="M393" s="130">
        <v>1.3</v>
      </c>
      <c r="N393" s="130">
        <v>0.2</v>
      </c>
      <c r="O393" s="130">
        <v>7</v>
      </c>
      <c r="P393" s="130">
        <v>36</v>
      </c>
    </row>
    <row r="394" spans="1:16" x14ac:dyDescent="0.25">
      <c r="A394" s="8" t="s">
        <v>183</v>
      </c>
      <c r="B394" s="2">
        <v>70</v>
      </c>
      <c r="C394" s="20">
        <v>14.09</v>
      </c>
      <c r="D394" s="20">
        <v>4.5599999999999996</v>
      </c>
      <c r="E394" s="20">
        <v>10.32</v>
      </c>
      <c r="F394" s="85">
        <f t="shared" ref="F394:F398" si="51">C394*4+D394*9+E394*4</f>
        <v>138.68</v>
      </c>
      <c r="G394" s="2">
        <v>90</v>
      </c>
      <c r="H394" s="20">
        <v>16.329999999999998</v>
      </c>
      <c r="I394" s="20">
        <v>5</v>
      </c>
      <c r="J394" s="20">
        <v>12.28</v>
      </c>
      <c r="K394" s="85">
        <f t="shared" ref="K394:K398" si="52">H394*4+I394*9+J394*4</f>
        <v>159.44</v>
      </c>
      <c r="L394" s="2">
        <v>100</v>
      </c>
      <c r="M394" s="20">
        <v>18.22</v>
      </c>
      <c r="N394" s="20">
        <v>6.84</v>
      </c>
      <c r="O394" s="20">
        <v>13.17</v>
      </c>
      <c r="P394" s="85">
        <f t="shared" ref="P394:P398" si="53">M394*4+N394*9+O394*4</f>
        <v>187.12</v>
      </c>
    </row>
    <row r="395" spans="1:16" ht="15" customHeight="1" x14ac:dyDescent="0.25">
      <c r="A395" s="8" t="s">
        <v>70</v>
      </c>
      <c r="B395" s="2">
        <v>20</v>
      </c>
      <c r="C395" s="20">
        <v>0.5</v>
      </c>
      <c r="D395" s="20">
        <v>3.7</v>
      </c>
      <c r="E395" s="20">
        <v>1.8</v>
      </c>
      <c r="F395" s="85">
        <f t="shared" si="51"/>
        <v>42.500000000000007</v>
      </c>
      <c r="G395" s="2">
        <v>20</v>
      </c>
      <c r="H395" s="20">
        <v>0.5</v>
      </c>
      <c r="I395" s="20">
        <v>3.7</v>
      </c>
      <c r="J395" s="20">
        <v>1.8</v>
      </c>
      <c r="K395" s="85">
        <f t="shared" si="52"/>
        <v>42.500000000000007</v>
      </c>
      <c r="L395" s="2">
        <v>20</v>
      </c>
      <c r="M395" s="20">
        <v>0.5</v>
      </c>
      <c r="N395" s="20">
        <v>3.7</v>
      </c>
      <c r="O395" s="20">
        <v>1.8</v>
      </c>
      <c r="P395" s="85">
        <f t="shared" si="53"/>
        <v>42.500000000000007</v>
      </c>
    </row>
    <row r="396" spans="1:16" ht="16.899999999999999" customHeight="1" x14ac:dyDescent="0.25">
      <c r="A396" s="8" t="s">
        <v>68</v>
      </c>
      <c r="B396" s="2">
        <v>130</v>
      </c>
      <c r="C396" s="20">
        <v>13.5</v>
      </c>
      <c r="D396" s="20">
        <v>3.7</v>
      </c>
      <c r="E396" s="20">
        <v>23.5</v>
      </c>
      <c r="F396" s="85">
        <f t="shared" si="51"/>
        <v>181.3</v>
      </c>
      <c r="G396" s="2">
        <v>150</v>
      </c>
      <c r="H396" s="20">
        <v>15.8</v>
      </c>
      <c r="I396" s="20">
        <v>4.5999999999999996</v>
      </c>
      <c r="J396" s="20">
        <v>27.5</v>
      </c>
      <c r="K396" s="85">
        <f t="shared" si="52"/>
        <v>214.6</v>
      </c>
      <c r="L396" s="2">
        <v>180</v>
      </c>
      <c r="M396" s="20">
        <v>19.100000000000001</v>
      </c>
      <c r="N396" s="20">
        <v>4.8</v>
      </c>
      <c r="O396" s="20">
        <v>33.4</v>
      </c>
      <c r="P396" s="85">
        <f t="shared" si="53"/>
        <v>253.2</v>
      </c>
    </row>
    <row r="397" spans="1:16" ht="15" customHeight="1" x14ac:dyDescent="0.25">
      <c r="A397" s="44" t="s">
        <v>142</v>
      </c>
      <c r="B397" s="45">
        <v>200</v>
      </c>
      <c r="C397" s="43">
        <v>0.3</v>
      </c>
      <c r="D397" s="43">
        <v>0.4</v>
      </c>
      <c r="E397" s="43">
        <v>15.6</v>
      </c>
      <c r="F397" s="85">
        <f t="shared" si="51"/>
        <v>67.2</v>
      </c>
      <c r="G397" s="45">
        <v>200</v>
      </c>
      <c r="H397" s="43">
        <v>0.3</v>
      </c>
      <c r="I397" s="43">
        <v>0.4</v>
      </c>
      <c r="J397" s="43">
        <v>15.6</v>
      </c>
      <c r="K397" s="85">
        <f t="shared" si="52"/>
        <v>67.2</v>
      </c>
      <c r="L397" s="45">
        <v>200</v>
      </c>
      <c r="M397" s="43">
        <v>0.3</v>
      </c>
      <c r="N397" s="43">
        <v>0.4</v>
      </c>
      <c r="O397" s="43">
        <v>15.6</v>
      </c>
      <c r="P397" s="85">
        <f t="shared" si="53"/>
        <v>67.2</v>
      </c>
    </row>
    <row r="398" spans="1:16" ht="25.5" customHeight="1" x14ac:dyDescent="0.25">
      <c r="A398" s="8" t="s">
        <v>146</v>
      </c>
      <c r="B398" s="2">
        <v>30</v>
      </c>
      <c r="C398" s="20">
        <v>2.2000000000000002</v>
      </c>
      <c r="D398" s="20">
        <v>0.3</v>
      </c>
      <c r="E398" s="20">
        <v>13.8</v>
      </c>
      <c r="F398" s="85">
        <f t="shared" si="51"/>
        <v>66.7</v>
      </c>
      <c r="G398" s="2">
        <v>50</v>
      </c>
      <c r="H398" s="20">
        <v>3</v>
      </c>
      <c r="I398" s="20">
        <v>0.4</v>
      </c>
      <c r="J398" s="20">
        <v>18.3</v>
      </c>
      <c r="K398" s="85">
        <f t="shared" si="52"/>
        <v>88.8</v>
      </c>
      <c r="L398" s="2">
        <v>50</v>
      </c>
      <c r="M398" s="20">
        <v>3</v>
      </c>
      <c r="N398" s="20">
        <v>0.4</v>
      </c>
      <c r="O398" s="20">
        <v>18.3</v>
      </c>
      <c r="P398" s="85">
        <f t="shared" si="53"/>
        <v>88.8</v>
      </c>
    </row>
    <row r="399" spans="1:16" ht="15" customHeight="1" x14ac:dyDescent="0.25">
      <c r="A399" s="21" t="s">
        <v>5</v>
      </c>
      <c r="B399" s="21"/>
      <c r="C399" s="22">
        <f>SUM(C393:C398)</f>
        <v>31.39</v>
      </c>
      <c r="D399" s="22">
        <f t="shared" ref="D399:F399" si="54">SUM(D393:D398)</f>
        <v>12.76</v>
      </c>
      <c r="E399" s="22">
        <f t="shared" si="54"/>
        <v>69.12</v>
      </c>
      <c r="F399" s="22">
        <f t="shared" si="54"/>
        <v>517.28</v>
      </c>
      <c r="G399" s="21"/>
      <c r="H399" s="84">
        <f>SUM(H393:H398)</f>
        <v>36.929999999999993</v>
      </c>
      <c r="I399" s="84">
        <f t="shared" ref="I399:K399" si="55">SUM(I393:I398)</f>
        <v>14.3</v>
      </c>
      <c r="J399" s="84">
        <f t="shared" si="55"/>
        <v>81.180000000000007</v>
      </c>
      <c r="K399" s="84">
        <f t="shared" si="55"/>
        <v>601.54</v>
      </c>
      <c r="L399" s="21"/>
      <c r="M399" s="84">
        <f>SUM(M393:M398)</f>
        <v>42.42</v>
      </c>
      <c r="N399" s="84">
        <f t="shared" ref="N399:P399" si="56">SUM(N393:N398)</f>
        <v>16.34</v>
      </c>
      <c r="O399" s="84">
        <f t="shared" si="56"/>
        <v>89.27</v>
      </c>
      <c r="P399" s="84">
        <f t="shared" si="56"/>
        <v>674.81999999999994</v>
      </c>
    </row>
    <row r="400" spans="1:16" ht="15" customHeight="1" x14ac:dyDescent="0.25">
      <c r="A400" s="23" t="s">
        <v>24</v>
      </c>
      <c r="B400" s="23"/>
      <c r="C400" s="86">
        <f>C399*4/F399</f>
        <v>0.24273120940303125</v>
      </c>
      <c r="D400" s="86">
        <f>D399*9/F399</f>
        <v>0.22200742344571608</v>
      </c>
      <c r="E400" s="86">
        <f>E399*4/F399</f>
        <v>0.53448809155583055</v>
      </c>
      <c r="F400" s="143">
        <f>F399/2100</f>
        <v>0.2463238095238095</v>
      </c>
      <c r="G400" s="33"/>
      <c r="H400" s="86">
        <f>H399*4/K399</f>
        <v>0.24556970442530834</v>
      </c>
      <c r="I400" s="86">
        <f>I399*9/K399</f>
        <v>0.21395085946071754</v>
      </c>
      <c r="J400" s="86">
        <f>J399*4/K399</f>
        <v>0.53981447617781031</v>
      </c>
      <c r="K400" s="143">
        <f>K399/2450</f>
        <v>0.24552653061224489</v>
      </c>
      <c r="L400" s="33"/>
      <c r="M400" s="86">
        <f>M399*4/P399</f>
        <v>0.25144482973237309</v>
      </c>
      <c r="N400" s="86">
        <f>N399*9/P399</f>
        <v>0.2179247799413177</v>
      </c>
      <c r="O400" s="86">
        <f>O399*4/P399</f>
        <v>0.52914851367772153</v>
      </c>
      <c r="P400" s="86">
        <f>P399/2700</f>
        <v>0.24993333333333331</v>
      </c>
    </row>
    <row r="401" spans="1:16" x14ac:dyDescent="0.25">
      <c r="A401" s="34"/>
      <c r="B401" s="34"/>
      <c r="C401" s="36"/>
      <c r="D401" s="36"/>
      <c r="E401" s="36"/>
      <c r="F401" s="36"/>
      <c r="G401" s="35"/>
      <c r="H401" s="36"/>
      <c r="I401" s="36"/>
      <c r="J401" s="36"/>
      <c r="K401" s="36"/>
      <c r="L401" s="35"/>
      <c r="M401" s="36"/>
      <c r="N401" s="36"/>
      <c r="O401" s="36"/>
      <c r="P401" s="1"/>
    </row>
    <row r="402" spans="1:16" ht="25.5" x14ac:dyDescent="0.25">
      <c r="A402" s="178" t="s">
        <v>26</v>
      </c>
      <c r="B402" s="2" t="s">
        <v>32</v>
      </c>
      <c r="C402" s="2" t="s">
        <v>33</v>
      </c>
      <c r="D402" s="2" t="s">
        <v>34</v>
      </c>
      <c r="E402" s="2" t="s">
        <v>35</v>
      </c>
      <c r="F402" s="2" t="s">
        <v>36</v>
      </c>
      <c r="G402" s="2" t="s">
        <v>37</v>
      </c>
      <c r="H402" s="2" t="s">
        <v>38</v>
      </c>
      <c r="I402" s="2" t="s">
        <v>39</v>
      </c>
      <c r="J402" s="2" t="s">
        <v>40</v>
      </c>
      <c r="K402" s="2" t="s">
        <v>41</v>
      </c>
      <c r="L402" s="2" t="s">
        <v>42</v>
      </c>
      <c r="M402" s="36"/>
      <c r="N402" s="36"/>
      <c r="O402" s="36"/>
      <c r="P402" s="1"/>
    </row>
    <row r="403" spans="1:16" x14ac:dyDescent="0.25">
      <c r="A403" s="8" t="s">
        <v>27</v>
      </c>
      <c r="B403" s="20">
        <v>107.17</v>
      </c>
      <c r="C403" s="20">
        <v>0.19</v>
      </c>
      <c r="D403" s="20">
        <v>4.33</v>
      </c>
      <c r="E403" s="20">
        <v>59.39</v>
      </c>
      <c r="F403" s="20">
        <v>0.38</v>
      </c>
      <c r="G403" s="20">
        <v>0.33</v>
      </c>
      <c r="H403" s="20">
        <v>8.26</v>
      </c>
      <c r="I403" s="20">
        <v>0.32</v>
      </c>
      <c r="J403" s="20">
        <v>86.83</v>
      </c>
      <c r="K403" s="20">
        <v>1.04</v>
      </c>
      <c r="L403" s="20">
        <v>16.96</v>
      </c>
      <c r="M403" s="36"/>
      <c r="N403" s="36"/>
      <c r="O403" s="36"/>
      <c r="P403" s="1"/>
    </row>
    <row r="404" spans="1:16" x14ac:dyDescent="0.25">
      <c r="A404" s="8" t="s">
        <v>25</v>
      </c>
      <c r="B404" s="20">
        <v>115.41</v>
      </c>
      <c r="C404" s="20">
        <v>0.23</v>
      </c>
      <c r="D404" s="20">
        <v>6.05</v>
      </c>
      <c r="E404" s="20">
        <v>69.239999999999995</v>
      </c>
      <c r="F404" s="20">
        <v>0.5</v>
      </c>
      <c r="G404" s="20">
        <v>0.37</v>
      </c>
      <c r="H404" s="20">
        <v>10.54</v>
      </c>
      <c r="I404" s="20">
        <v>0.46</v>
      </c>
      <c r="J404" s="20">
        <v>109.24</v>
      </c>
      <c r="K404" s="20">
        <v>1.26</v>
      </c>
      <c r="L404" s="20">
        <v>18.28</v>
      </c>
      <c r="M404" s="36"/>
      <c r="N404" s="36"/>
      <c r="O404" s="36"/>
      <c r="P404" s="1"/>
    </row>
    <row r="405" spans="1:16" ht="15" customHeight="1" x14ac:dyDescent="0.25">
      <c r="A405" s="8" t="s">
        <v>28</v>
      </c>
      <c r="B405" s="20">
        <v>100.12</v>
      </c>
      <c r="C405" s="20">
        <v>0.25</v>
      </c>
      <c r="D405" s="20">
        <v>6.17</v>
      </c>
      <c r="E405" s="20">
        <v>82.4</v>
      </c>
      <c r="F405" s="20">
        <v>0.64</v>
      </c>
      <c r="G405" s="20">
        <v>0.46</v>
      </c>
      <c r="H405" s="20">
        <v>11.52</v>
      </c>
      <c r="I405" s="20">
        <v>0.43</v>
      </c>
      <c r="J405" s="20">
        <v>146.03</v>
      </c>
      <c r="K405" s="20">
        <v>1.25</v>
      </c>
      <c r="L405" s="20">
        <v>21.98</v>
      </c>
      <c r="M405" s="36"/>
      <c r="N405" s="36"/>
      <c r="O405" s="36"/>
      <c r="P405" s="1"/>
    </row>
    <row r="406" spans="1:16" ht="25.5" x14ac:dyDescent="0.25">
      <c r="A406" s="178" t="s">
        <v>29</v>
      </c>
      <c r="B406" s="3" t="s">
        <v>44</v>
      </c>
      <c r="C406" s="3" t="s">
        <v>45</v>
      </c>
      <c r="D406" s="3" t="s">
        <v>46</v>
      </c>
      <c r="E406" s="3" t="s">
        <v>47</v>
      </c>
      <c r="F406" s="3" t="s">
        <v>48</v>
      </c>
      <c r="G406" s="3" t="s">
        <v>49</v>
      </c>
      <c r="H406" s="36"/>
      <c r="I406" s="306" t="s">
        <v>43</v>
      </c>
      <c r="J406" s="306"/>
      <c r="K406" s="36"/>
      <c r="L406" s="38"/>
      <c r="M406" s="36"/>
      <c r="N406" s="36"/>
      <c r="O406" s="36"/>
      <c r="P406" s="1"/>
    </row>
    <row r="407" spans="1:16" x14ac:dyDescent="0.25">
      <c r="A407" s="8" t="s">
        <v>27</v>
      </c>
      <c r="B407" s="20">
        <v>1053.75</v>
      </c>
      <c r="C407" s="20">
        <v>228.19</v>
      </c>
      <c r="D407" s="20">
        <v>113.19</v>
      </c>
      <c r="E407" s="20">
        <v>430.23</v>
      </c>
      <c r="F407" s="20">
        <v>4.1100000000000003</v>
      </c>
      <c r="G407" s="20">
        <v>0.6</v>
      </c>
      <c r="H407" s="39"/>
      <c r="I407" s="305">
        <v>16.399999999999999</v>
      </c>
      <c r="J407" s="305"/>
      <c r="K407" s="36"/>
      <c r="L407" s="38"/>
      <c r="M407" s="36"/>
      <c r="N407" s="36"/>
      <c r="O407" s="36"/>
      <c r="P407" s="1"/>
    </row>
    <row r="408" spans="1:16" x14ac:dyDescent="0.25">
      <c r="A408" s="8" t="s">
        <v>25</v>
      </c>
      <c r="B408" s="20">
        <v>1310.1500000000001</v>
      </c>
      <c r="C408" s="20">
        <v>250.99</v>
      </c>
      <c r="D408" s="20">
        <v>138.04</v>
      </c>
      <c r="E408" s="20">
        <v>536.08000000000004</v>
      </c>
      <c r="F408" s="20">
        <v>5.08</v>
      </c>
      <c r="G408" s="20">
        <v>0.71</v>
      </c>
      <c r="H408" s="39"/>
      <c r="I408" s="305">
        <v>19.75</v>
      </c>
      <c r="J408" s="305"/>
      <c r="K408" s="36"/>
      <c r="L408" s="38"/>
      <c r="M408" s="36"/>
      <c r="N408" s="36"/>
      <c r="O408" s="36"/>
      <c r="P408" s="1"/>
    </row>
    <row r="409" spans="1:16" x14ac:dyDescent="0.25">
      <c r="A409" s="8" t="s">
        <v>28</v>
      </c>
      <c r="B409" s="20">
        <v>1540.76</v>
      </c>
      <c r="C409" s="20">
        <v>182.79</v>
      </c>
      <c r="D409" s="20">
        <v>162.91</v>
      </c>
      <c r="E409" s="20">
        <v>557.29999999999995</v>
      </c>
      <c r="F409" s="20">
        <v>5.85</v>
      </c>
      <c r="G409" s="20">
        <v>0.72</v>
      </c>
      <c r="H409" s="39"/>
      <c r="I409" s="305">
        <v>22.61</v>
      </c>
      <c r="J409" s="305"/>
      <c r="K409" s="36"/>
      <c r="L409" s="38"/>
      <c r="M409" s="36"/>
      <c r="N409" s="36"/>
      <c r="O409" s="36"/>
      <c r="P409" s="1"/>
    </row>
    <row r="410" spans="1:16" x14ac:dyDescent="0.25">
      <c r="A410" s="172"/>
      <c r="B410" s="173"/>
      <c r="C410" s="173"/>
      <c r="D410" s="173"/>
      <c r="E410" s="173"/>
      <c r="F410" s="173"/>
      <c r="G410" s="173"/>
      <c r="H410" s="39"/>
      <c r="I410" s="173"/>
      <c r="J410" s="173"/>
      <c r="K410" s="36"/>
      <c r="L410" s="38"/>
      <c r="M410" s="36"/>
      <c r="N410" s="36"/>
      <c r="O410" s="36"/>
      <c r="P410" s="1"/>
    </row>
    <row r="411" spans="1:16" x14ac:dyDescent="0.25">
      <c r="A411" s="4"/>
      <c r="B411" s="11"/>
      <c r="C411" s="11"/>
      <c r="D411" s="11"/>
      <c r="E411" s="11"/>
      <c r="F411" s="11"/>
      <c r="G411" s="11"/>
      <c r="H411" s="28"/>
      <c r="I411" s="28"/>
      <c r="J411" s="28"/>
      <c r="K411" s="28"/>
      <c r="L411" s="28"/>
      <c r="M411" s="28"/>
      <c r="N411" s="28"/>
      <c r="O411" s="28"/>
      <c r="P411" s="4"/>
    </row>
    <row r="412" spans="1:16" x14ac:dyDescent="0.25">
      <c r="A412" s="172"/>
      <c r="B412" s="208"/>
      <c r="C412" s="208"/>
      <c r="D412" s="208"/>
      <c r="E412" s="208"/>
      <c r="F412" s="208"/>
      <c r="G412" s="208"/>
      <c r="H412" s="39"/>
      <c r="I412" s="208"/>
      <c r="J412" s="203"/>
      <c r="K412" s="36"/>
      <c r="L412" s="38"/>
      <c r="M412" s="36"/>
      <c r="N412" s="36"/>
      <c r="O412" s="36"/>
      <c r="P412" s="1"/>
    </row>
    <row r="413" spans="1:16" x14ac:dyDescent="0.25">
      <c r="A413" s="4"/>
      <c r="B413" s="11"/>
      <c r="C413" s="11"/>
      <c r="D413" s="11"/>
      <c r="E413" s="11"/>
      <c r="F413" s="11"/>
      <c r="G413" s="11"/>
      <c r="H413" s="28"/>
      <c r="I413" s="28"/>
      <c r="J413" s="28"/>
      <c r="K413" s="28"/>
      <c r="L413" s="28"/>
      <c r="M413" s="28"/>
      <c r="N413" s="28"/>
      <c r="O413" s="28"/>
      <c r="P413" s="4"/>
    </row>
    <row r="414" spans="1:16" x14ac:dyDescent="0.25">
      <c r="A414" s="197"/>
      <c r="B414" s="173"/>
      <c r="C414" s="173"/>
      <c r="D414" s="173"/>
      <c r="E414" s="173"/>
      <c r="F414" s="173"/>
      <c r="G414" s="173"/>
      <c r="H414" s="39"/>
      <c r="I414" s="173"/>
      <c r="J414" s="173"/>
      <c r="K414" s="36"/>
      <c r="L414" s="38"/>
      <c r="M414" s="36"/>
      <c r="N414" s="36"/>
      <c r="O414" s="36"/>
      <c r="P414" s="1"/>
    </row>
    <row r="415" spans="1:16" x14ac:dyDescent="0.25">
      <c r="A415" s="197"/>
      <c r="B415" s="173"/>
      <c r="C415" s="173"/>
      <c r="D415" s="173"/>
      <c r="E415" s="173"/>
      <c r="F415" s="173"/>
      <c r="G415" s="173"/>
      <c r="H415" s="39"/>
      <c r="I415" s="173"/>
      <c r="J415" s="173"/>
      <c r="K415" s="36"/>
      <c r="L415" s="38"/>
      <c r="M415" s="36"/>
      <c r="N415" s="36"/>
      <c r="O415" s="36"/>
      <c r="P415" s="1"/>
    </row>
    <row r="416" spans="1:16" ht="16.149999999999999" customHeight="1" x14ac:dyDescent="0.25">
      <c r="A416" s="4"/>
      <c r="B416" s="11"/>
      <c r="C416" s="11"/>
      <c r="D416" s="11"/>
      <c r="E416" s="11"/>
      <c r="F416" s="11"/>
      <c r="G416" s="11"/>
      <c r="H416" s="28"/>
      <c r="I416" s="28"/>
      <c r="J416" s="28"/>
      <c r="K416" s="28"/>
      <c r="L416" s="28"/>
      <c r="M416" s="28"/>
      <c r="N416" s="28"/>
      <c r="O416" s="28"/>
      <c r="P416" s="4"/>
    </row>
    <row r="417" spans="1:17" ht="19.899999999999999" customHeight="1" x14ac:dyDescent="0.25">
      <c r="A417" s="197"/>
      <c r="B417" s="173"/>
      <c r="C417" s="173"/>
      <c r="D417" s="173"/>
      <c r="E417" s="173"/>
      <c r="F417" s="173"/>
      <c r="G417" s="173"/>
      <c r="H417" s="39"/>
      <c r="I417" s="173"/>
      <c r="J417" s="173"/>
      <c r="K417" s="36"/>
      <c r="L417" s="38"/>
      <c r="M417" s="36"/>
      <c r="N417" s="36"/>
      <c r="O417" s="36"/>
      <c r="P417" s="1"/>
    </row>
    <row r="418" spans="1:17" ht="19.899999999999999" customHeight="1" x14ac:dyDescent="0.25">
      <c r="A418" s="197"/>
      <c r="B418" s="173"/>
      <c r="C418" s="173"/>
      <c r="D418" s="173"/>
      <c r="E418" s="173"/>
      <c r="F418" s="173"/>
      <c r="G418" s="173"/>
      <c r="H418" s="39"/>
      <c r="I418" s="173"/>
      <c r="J418" s="173"/>
      <c r="K418" s="36"/>
      <c r="L418" s="38"/>
      <c r="M418" s="36"/>
      <c r="N418" s="36"/>
      <c r="O418" s="36"/>
      <c r="P418" s="1"/>
    </row>
    <row r="419" spans="1:17" ht="15" customHeight="1" x14ac:dyDescent="0.25">
      <c r="A419" s="197"/>
      <c r="B419" s="173"/>
      <c r="C419" s="173"/>
      <c r="D419" s="173"/>
      <c r="E419" s="173"/>
      <c r="F419" s="173"/>
      <c r="G419" s="173"/>
      <c r="H419" s="39"/>
      <c r="I419" s="173"/>
      <c r="J419" s="173"/>
      <c r="K419" s="36"/>
      <c r="L419" s="38"/>
      <c r="M419" s="36"/>
      <c r="N419" s="36"/>
      <c r="O419" s="36"/>
      <c r="P419" s="1"/>
    </row>
    <row r="420" spans="1:17" ht="15" customHeight="1" x14ac:dyDescent="0.25">
      <c r="A420" s="200" t="s">
        <v>73</v>
      </c>
      <c r="B420" s="173"/>
      <c r="C420" s="173"/>
      <c r="D420" s="173"/>
      <c r="E420" s="173"/>
      <c r="F420" s="173"/>
      <c r="G420" s="173"/>
      <c r="H420" s="39"/>
      <c r="I420" s="173"/>
      <c r="J420" s="173"/>
      <c r="K420" s="36"/>
      <c r="L420" s="38"/>
      <c r="M420" s="36"/>
      <c r="N420" s="36"/>
      <c r="O420" s="36"/>
      <c r="P420" s="1"/>
    </row>
    <row r="421" spans="1:17" x14ac:dyDescent="0.25">
      <c r="A421" s="202" t="s">
        <v>19</v>
      </c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4"/>
    </row>
    <row r="422" spans="1:17" x14ac:dyDescent="0.25">
      <c r="A422" s="83">
        <v>1</v>
      </c>
      <c r="B422" s="27">
        <v>2</v>
      </c>
      <c r="C422" s="27">
        <v>3</v>
      </c>
      <c r="D422" s="27">
        <v>4</v>
      </c>
      <c r="E422" s="27">
        <v>5</v>
      </c>
      <c r="F422" s="27">
        <v>6</v>
      </c>
      <c r="G422" s="27">
        <v>7</v>
      </c>
      <c r="H422" s="27">
        <v>8</v>
      </c>
      <c r="I422" s="27">
        <v>9</v>
      </c>
      <c r="J422" s="27">
        <v>10</v>
      </c>
      <c r="K422" s="27">
        <v>11</v>
      </c>
      <c r="L422" s="27">
        <v>12</v>
      </c>
      <c r="M422" s="27">
        <v>13</v>
      </c>
      <c r="N422" s="27">
        <v>14</v>
      </c>
      <c r="O422" s="27">
        <v>15</v>
      </c>
      <c r="P422" s="27">
        <v>16</v>
      </c>
    </row>
    <row r="423" spans="1:17" x14ac:dyDescent="0.25">
      <c r="A423" s="112" t="s">
        <v>197</v>
      </c>
      <c r="B423" s="101">
        <v>200</v>
      </c>
      <c r="C423" s="102">
        <v>6</v>
      </c>
      <c r="D423" s="102">
        <v>8.5</v>
      </c>
      <c r="E423" s="102">
        <v>2.1</v>
      </c>
      <c r="F423" s="102">
        <v>259</v>
      </c>
      <c r="G423" s="101">
        <v>250</v>
      </c>
      <c r="H423" s="102">
        <v>6</v>
      </c>
      <c r="I423" s="102">
        <v>9.5</v>
      </c>
      <c r="J423" s="102">
        <v>3.1</v>
      </c>
      <c r="K423" s="102">
        <v>299.2</v>
      </c>
      <c r="L423" s="101">
        <v>300</v>
      </c>
      <c r="M423" s="102">
        <v>6</v>
      </c>
      <c r="N423" s="102">
        <v>10.5</v>
      </c>
      <c r="O423" s="102">
        <v>4.0999999999999996</v>
      </c>
      <c r="P423" s="102">
        <v>357.8</v>
      </c>
    </row>
    <row r="424" spans="1:17" x14ac:dyDescent="0.25">
      <c r="A424" s="91" t="s">
        <v>153</v>
      </c>
      <c r="B424" s="113">
        <v>200</v>
      </c>
      <c r="C424" s="93">
        <v>7.7</v>
      </c>
      <c r="D424" s="93">
        <v>4.3</v>
      </c>
      <c r="E424" s="93">
        <v>12.9</v>
      </c>
      <c r="F424" s="106">
        <v>132.30000000000001</v>
      </c>
      <c r="G424" s="113">
        <v>200</v>
      </c>
      <c r="H424" s="93">
        <v>7.7</v>
      </c>
      <c r="I424" s="93">
        <v>4.3</v>
      </c>
      <c r="J424" s="93">
        <v>12.9</v>
      </c>
      <c r="K424" s="106">
        <v>132.30000000000001</v>
      </c>
      <c r="L424" s="113">
        <v>200</v>
      </c>
      <c r="M424" s="93">
        <v>7.7</v>
      </c>
      <c r="N424" s="93">
        <v>4.3</v>
      </c>
      <c r="O424" s="93">
        <v>12.9</v>
      </c>
      <c r="P424" s="106">
        <v>132.30000000000001</v>
      </c>
      <c r="Q424" s="131"/>
    </row>
    <row r="425" spans="1:17" x14ac:dyDescent="0.25">
      <c r="A425" s="91" t="s">
        <v>194</v>
      </c>
      <c r="B425" s="113">
        <v>120</v>
      </c>
      <c r="C425" s="93">
        <v>0.38</v>
      </c>
      <c r="D425" s="93">
        <v>0.05</v>
      </c>
      <c r="E425" s="93">
        <v>15.84</v>
      </c>
      <c r="F425" s="106">
        <v>67.2</v>
      </c>
      <c r="G425" s="113">
        <v>120</v>
      </c>
      <c r="H425" s="93">
        <v>0.38</v>
      </c>
      <c r="I425" s="93">
        <v>0.05</v>
      </c>
      <c r="J425" s="93">
        <v>15.84</v>
      </c>
      <c r="K425" s="106">
        <v>67.2</v>
      </c>
      <c r="L425" s="113">
        <v>120</v>
      </c>
      <c r="M425" s="93">
        <v>0.38</v>
      </c>
      <c r="N425" s="93">
        <v>0.05</v>
      </c>
      <c r="O425" s="93">
        <v>15.84</v>
      </c>
      <c r="P425" s="106">
        <v>67.2</v>
      </c>
      <c r="Q425" s="131"/>
    </row>
    <row r="426" spans="1:17" ht="25.5" x14ac:dyDescent="0.25">
      <c r="A426" s="8" t="s">
        <v>146</v>
      </c>
      <c r="B426" s="2">
        <v>30</v>
      </c>
      <c r="C426" s="20">
        <v>2.2000000000000002</v>
      </c>
      <c r="D426" s="20">
        <v>0.3</v>
      </c>
      <c r="E426" s="20">
        <v>13.8</v>
      </c>
      <c r="F426" s="85">
        <f t="shared" ref="F426" si="57">C426*4+D426*9+E426*4</f>
        <v>66.7</v>
      </c>
      <c r="G426" s="2">
        <v>50</v>
      </c>
      <c r="H426" s="20">
        <v>3</v>
      </c>
      <c r="I426" s="20">
        <v>0.4</v>
      </c>
      <c r="J426" s="20">
        <v>18.3</v>
      </c>
      <c r="K426" s="85">
        <f t="shared" ref="K426" si="58">H426*4+I426*9+J426*4</f>
        <v>88.8</v>
      </c>
      <c r="L426" s="2">
        <v>50</v>
      </c>
      <c r="M426" s="20">
        <v>3</v>
      </c>
      <c r="N426" s="20">
        <v>0.4</v>
      </c>
      <c r="O426" s="20">
        <v>18.3</v>
      </c>
      <c r="P426" s="85">
        <f t="shared" ref="P426" si="59">M426*4+N426*9+O426*4</f>
        <v>88.8</v>
      </c>
    </row>
    <row r="427" spans="1:17" x14ac:dyDescent="0.25">
      <c r="A427" s="21" t="s">
        <v>5</v>
      </c>
      <c r="B427" s="21"/>
      <c r="C427" s="22">
        <f>SUM(C423:C426)</f>
        <v>16.28</v>
      </c>
      <c r="D427" s="22">
        <f>SUM(D423:D426)</f>
        <v>13.150000000000002</v>
      </c>
      <c r="E427" s="22">
        <f>SUM(E423:E426)</f>
        <v>44.64</v>
      </c>
      <c r="F427" s="22">
        <f>SUM(F423:F426)</f>
        <v>525.20000000000005</v>
      </c>
      <c r="G427" s="21"/>
      <c r="H427" s="22">
        <f>SUM(H423:H426)</f>
        <v>17.079999999999998</v>
      </c>
      <c r="I427" s="22">
        <f>SUM(I423:I426)</f>
        <v>14.250000000000002</v>
      </c>
      <c r="J427" s="22">
        <f>SUM(J423:J426)</f>
        <v>50.14</v>
      </c>
      <c r="K427" s="22">
        <f>SUM(K423:K426)</f>
        <v>587.5</v>
      </c>
      <c r="L427" s="21"/>
      <c r="M427" s="22">
        <f>SUM(M423:M426)</f>
        <v>17.079999999999998</v>
      </c>
      <c r="N427" s="22">
        <f>SUM(N423:N426)</f>
        <v>15.250000000000002</v>
      </c>
      <c r="O427" s="22">
        <f>SUM(O423:O426)</f>
        <v>51.14</v>
      </c>
      <c r="P427" s="22">
        <f>SUM(P423:P426)</f>
        <v>646.1</v>
      </c>
    </row>
    <row r="428" spans="1:17" x14ac:dyDescent="0.25">
      <c r="A428" s="23" t="s">
        <v>24</v>
      </c>
      <c r="B428" s="23"/>
      <c r="C428" s="86">
        <f>C427*4/F427</f>
        <v>0.12399086062452398</v>
      </c>
      <c r="D428" s="86">
        <f>D427*9/F427</f>
        <v>0.22534272658035037</v>
      </c>
      <c r="E428" s="86">
        <f>E427*4/F427</f>
        <v>0.33998476770753994</v>
      </c>
      <c r="F428" s="143">
        <f>F427/2100</f>
        <v>0.25009523809523809</v>
      </c>
      <c r="G428" s="23"/>
      <c r="H428" s="86">
        <f>H427*4/K427</f>
        <v>0.11628936170212764</v>
      </c>
      <c r="I428" s="86">
        <f>I427*9/K427</f>
        <v>0.21829787234042558</v>
      </c>
      <c r="J428" s="86">
        <f>J427*4/K427</f>
        <v>0.34137872340425535</v>
      </c>
      <c r="K428" s="143">
        <f>K427/2350</f>
        <v>0.25</v>
      </c>
      <c r="L428" s="23"/>
      <c r="M428" s="86">
        <f>M427*4/P427</f>
        <v>0.10574214517876489</v>
      </c>
      <c r="N428" s="86">
        <f>N427*9/P427</f>
        <v>0.2124284166537688</v>
      </c>
      <c r="O428" s="86">
        <f>O427*4/P427</f>
        <v>0.31660733632564619</v>
      </c>
      <c r="P428" s="143">
        <f>P427/2600</f>
        <v>0.2485</v>
      </c>
    </row>
    <row r="429" spans="1:17" x14ac:dyDescent="0.25">
      <c r="A429" s="38"/>
      <c r="B429" s="28"/>
      <c r="C429" s="29"/>
      <c r="D429" s="38"/>
      <c r="E429" s="38"/>
      <c r="F429" s="38"/>
      <c r="G429" s="38"/>
      <c r="H429" s="29"/>
      <c r="I429" s="38"/>
      <c r="J429" s="38"/>
      <c r="K429" s="38"/>
      <c r="L429" s="38"/>
      <c r="M429" s="29"/>
      <c r="N429" s="38"/>
      <c r="O429" s="38"/>
      <c r="P429" s="10"/>
    </row>
    <row r="430" spans="1:17" ht="25.5" x14ac:dyDescent="0.25">
      <c r="A430" s="178" t="s">
        <v>26</v>
      </c>
      <c r="B430" s="2" t="s">
        <v>32</v>
      </c>
      <c r="C430" s="2" t="s">
        <v>33</v>
      </c>
      <c r="D430" s="2" t="s">
        <v>34</v>
      </c>
      <c r="E430" s="2" t="s">
        <v>35</v>
      </c>
      <c r="F430" s="2" t="s">
        <v>36</v>
      </c>
      <c r="G430" s="2" t="s">
        <v>37</v>
      </c>
      <c r="H430" s="2" t="s">
        <v>38</v>
      </c>
      <c r="I430" s="2" t="s">
        <v>39</v>
      </c>
      <c r="J430" s="2" t="s">
        <v>40</v>
      </c>
      <c r="K430" s="2" t="s">
        <v>41</v>
      </c>
      <c r="L430" s="2" t="s">
        <v>42</v>
      </c>
      <c r="M430" s="28"/>
      <c r="N430" s="28"/>
      <c r="O430" s="28"/>
      <c r="P430" s="4"/>
    </row>
    <row r="431" spans="1:17" x14ac:dyDescent="0.25">
      <c r="A431" s="8" t="s">
        <v>27</v>
      </c>
      <c r="B431" s="20">
        <v>386.1</v>
      </c>
      <c r="C431" s="20">
        <v>0.2</v>
      </c>
      <c r="D431" s="20">
        <v>4.3</v>
      </c>
      <c r="E431" s="20">
        <v>50.8</v>
      </c>
      <c r="F431" s="20">
        <v>0.2</v>
      </c>
      <c r="G431" s="20">
        <v>0.3</v>
      </c>
      <c r="H431" s="20">
        <v>6.2</v>
      </c>
      <c r="I431" s="20">
        <v>0.4</v>
      </c>
      <c r="J431" s="20">
        <v>59</v>
      </c>
      <c r="K431" s="20">
        <v>1.3</v>
      </c>
      <c r="L431" s="20">
        <v>55.6</v>
      </c>
      <c r="M431" s="28"/>
      <c r="N431" s="28"/>
      <c r="O431" s="28"/>
      <c r="P431" s="4"/>
    </row>
    <row r="432" spans="1:17" x14ac:dyDescent="0.25">
      <c r="A432" s="8" t="s">
        <v>25</v>
      </c>
      <c r="B432" s="20">
        <v>390.7</v>
      </c>
      <c r="C432" s="20">
        <v>0.2</v>
      </c>
      <c r="D432" s="20">
        <v>5.2</v>
      </c>
      <c r="E432" s="20">
        <v>59.4</v>
      </c>
      <c r="F432" s="20">
        <v>0.3</v>
      </c>
      <c r="G432" s="20">
        <v>0.3</v>
      </c>
      <c r="H432" s="20">
        <v>7.1</v>
      </c>
      <c r="I432" s="20">
        <v>0.5</v>
      </c>
      <c r="J432" s="20">
        <v>69.599999999999994</v>
      </c>
      <c r="K432" s="20">
        <v>1.3</v>
      </c>
      <c r="L432" s="20">
        <v>63.8</v>
      </c>
      <c r="M432" s="28"/>
      <c r="N432" s="28"/>
      <c r="O432" s="28"/>
      <c r="P432" s="4"/>
    </row>
    <row r="433" spans="1:16" x14ac:dyDescent="0.25">
      <c r="A433" s="8" t="s">
        <v>28</v>
      </c>
      <c r="B433" s="20">
        <v>425.1</v>
      </c>
      <c r="C433" s="20">
        <v>0.2</v>
      </c>
      <c r="D433" s="20">
        <v>5.6</v>
      </c>
      <c r="E433" s="20">
        <v>74.400000000000006</v>
      </c>
      <c r="F433" s="20">
        <v>0.3</v>
      </c>
      <c r="G433" s="20">
        <v>0.4</v>
      </c>
      <c r="H433" s="20">
        <v>7.9</v>
      </c>
      <c r="I433" s="20">
        <v>0.6</v>
      </c>
      <c r="J433" s="20">
        <v>75.5</v>
      </c>
      <c r="K433" s="20">
        <v>1.5</v>
      </c>
      <c r="L433" s="20">
        <v>72.400000000000006</v>
      </c>
      <c r="M433" s="28"/>
      <c r="N433" s="28"/>
      <c r="O433" s="28"/>
      <c r="P433" s="4"/>
    </row>
    <row r="434" spans="1:16" ht="25.5" x14ac:dyDescent="0.25">
      <c r="A434" s="178" t="s">
        <v>29</v>
      </c>
      <c r="B434" s="2" t="s">
        <v>44</v>
      </c>
      <c r="C434" s="2" t="s">
        <v>45</v>
      </c>
      <c r="D434" s="2" t="s">
        <v>46</v>
      </c>
      <c r="E434" s="2" t="s">
        <v>47</v>
      </c>
      <c r="F434" s="2" t="s">
        <v>48</v>
      </c>
      <c r="G434" s="2" t="s">
        <v>49</v>
      </c>
      <c r="H434" s="36"/>
      <c r="I434" s="309" t="s">
        <v>43</v>
      </c>
      <c r="J434" s="309"/>
      <c r="K434" s="36"/>
      <c r="L434" s="38"/>
      <c r="M434" s="28"/>
      <c r="N434" s="28"/>
      <c r="O434" s="28"/>
      <c r="P434" s="4"/>
    </row>
    <row r="435" spans="1:16" x14ac:dyDescent="0.25">
      <c r="A435" s="8" t="s">
        <v>27</v>
      </c>
      <c r="B435" s="20">
        <v>786.5</v>
      </c>
      <c r="C435" s="20">
        <v>171.5</v>
      </c>
      <c r="D435" s="20">
        <v>54.4</v>
      </c>
      <c r="E435" s="20">
        <v>252.1</v>
      </c>
      <c r="F435" s="20">
        <v>3.2</v>
      </c>
      <c r="G435" s="20">
        <v>0.3</v>
      </c>
      <c r="H435" s="39"/>
      <c r="I435" s="305">
        <v>6.1</v>
      </c>
      <c r="J435" s="305"/>
      <c r="K435" s="36"/>
      <c r="L435" s="38"/>
      <c r="M435" s="28"/>
      <c r="N435" s="28"/>
      <c r="O435" s="28"/>
      <c r="P435" s="4"/>
    </row>
    <row r="436" spans="1:16" x14ac:dyDescent="0.25">
      <c r="A436" s="8" t="s">
        <v>25</v>
      </c>
      <c r="B436" s="20">
        <v>884.3</v>
      </c>
      <c r="C436" s="20">
        <v>181.7</v>
      </c>
      <c r="D436" s="20">
        <v>64.2</v>
      </c>
      <c r="E436" s="20">
        <v>288.2</v>
      </c>
      <c r="F436" s="20">
        <v>3.6</v>
      </c>
      <c r="G436" s="20">
        <v>0.4</v>
      </c>
      <c r="H436" s="39"/>
      <c r="I436" s="305">
        <v>7.7</v>
      </c>
      <c r="J436" s="305"/>
      <c r="K436" s="36"/>
      <c r="L436" s="38"/>
      <c r="M436" s="28"/>
      <c r="N436" s="28"/>
      <c r="O436" s="28"/>
      <c r="P436" s="4"/>
    </row>
    <row r="437" spans="1:16" x14ac:dyDescent="0.25">
      <c r="A437" s="8" t="s">
        <v>28</v>
      </c>
      <c r="B437" s="20">
        <v>987.1</v>
      </c>
      <c r="C437" s="20">
        <v>188.5</v>
      </c>
      <c r="D437" s="20">
        <v>70</v>
      </c>
      <c r="E437" s="20">
        <v>316.39999999999998</v>
      </c>
      <c r="F437" s="20">
        <v>4.0999999999999996</v>
      </c>
      <c r="G437" s="20">
        <v>0.4</v>
      </c>
      <c r="H437" s="39"/>
      <c r="I437" s="305">
        <v>8.1999999999999993</v>
      </c>
      <c r="J437" s="305"/>
      <c r="K437" s="36"/>
      <c r="L437" s="38"/>
      <c r="M437" s="28"/>
      <c r="N437" s="28"/>
      <c r="O437" s="28"/>
      <c r="P437" s="4"/>
    </row>
    <row r="438" spans="1:16" x14ac:dyDescent="0.25">
      <c r="A438" s="15" t="s">
        <v>31</v>
      </c>
      <c r="B438" s="11"/>
      <c r="C438" s="11"/>
      <c r="D438" s="11"/>
      <c r="E438" s="11"/>
      <c r="F438" s="11"/>
      <c r="G438" s="11"/>
      <c r="H438" s="28"/>
      <c r="I438" s="28"/>
      <c r="J438" s="28"/>
      <c r="K438" s="28"/>
      <c r="L438" s="28"/>
      <c r="M438" s="28"/>
      <c r="N438" s="28"/>
      <c r="O438" s="28"/>
      <c r="P438" s="4"/>
    </row>
    <row r="439" spans="1:16" x14ac:dyDescent="0.25">
      <c r="A439" s="4" t="s">
        <v>30</v>
      </c>
      <c r="B439" s="11"/>
      <c r="C439" s="11"/>
      <c r="D439" s="11"/>
      <c r="E439" s="11"/>
      <c r="F439" s="11"/>
      <c r="G439" s="11"/>
      <c r="H439" s="28"/>
      <c r="I439" s="28"/>
      <c r="J439" s="28"/>
      <c r="K439" s="28"/>
      <c r="L439" s="28"/>
      <c r="M439" s="28"/>
      <c r="N439" s="28"/>
      <c r="O439" s="28"/>
      <c r="P439" s="4"/>
    </row>
    <row r="440" spans="1:16" x14ac:dyDescent="0.25">
      <c r="A440" s="172"/>
      <c r="B440" s="173"/>
      <c r="C440" s="173"/>
      <c r="D440" s="173"/>
      <c r="E440" s="173"/>
      <c r="F440" s="173"/>
      <c r="G440" s="173"/>
      <c r="H440" s="39"/>
      <c r="I440" s="173"/>
      <c r="J440" s="173"/>
      <c r="K440" s="36"/>
      <c r="L440" s="38"/>
      <c r="M440" s="36"/>
      <c r="N440" s="36"/>
      <c r="O440" s="36"/>
      <c r="P440" s="1"/>
    </row>
    <row r="441" spans="1:16" x14ac:dyDescent="0.25">
      <c r="A441" s="4"/>
      <c r="B441" s="11"/>
      <c r="C441" s="11"/>
      <c r="D441" s="11"/>
      <c r="E441" s="11"/>
      <c r="F441" s="11"/>
      <c r="G441" s="11"/>
      <c r="H441" s="28"/>
      <c r="I441" s="28"/>
      <c r="J441" s="28"/>
      <c r="K441" s="28"/>
      <c r="L441" s="28"/>
      <c r="M441" s="28"/>
      <c r="N441" s="28"/>
      <c r="O441" s="28"/>
      <c r="P441" s="4"/>
    </row>
    <row r="442" spans="1:16" x14ac:dyDescent="0.25">
      <c r="A442" s="172"/>
      <c r="B442" s="208"/>
      <c r="C442" s="208"/>
      <c r="D442" s="208"/>
      <c r="E442" s="208"/>
      <c r="F442" s="208"/>
      <c r="G442" s="208"/>
      <c r="H442" s="39"/>
      <c r="I442" s="208"/>
      <c r="J442" s="203"/>
      <c r="K442" s="36"/>
      <c r="L442" s="38"/>
      <c r="M442" s="36"/>
      <c r="N442" s="36"/>
      <c r="O442" s="36"/>
      <c r="P442" s="1"/>
    </row>
    <row r="443" spans="1:16" x14ac:dyDescent="0.25">
      <c r="A443" s="4"/>
      <c r="B443" s="11"/>
      <c r="C443" s="11"/>
      <c r="D443" s="11"/>
      <c r="E443" s="11"/>
      <c r="F443" s="11"/>
      <c r="G443" s="11"/>
      <c r="H443" s="28"/>
      <c r="I443" s="28"/>
      <c r="J443" s="28"/>
      <c r="K443" s="28"/>
      <c r="L443" s="28"/>
      <c r="M443" s="28"/>
      <c r="N443" s="28"/>
      <c r="O443" s="28"/>
      <c r="P443" s="4"/>
    </row>
    <row r="444" spans="1:16" x14ac:dyDescent="0.25">
      <c r="A444" s="197"/>
      <c r="B444" s="173"/>
      <c r="C444" s="173"/>
      <c r="D444" s="173"/>
      <c r="E444" s="173"/>
      <c r="F444" s="173"/>
      <c r="G444" s="173"/>
      <c r="H444" s="39"/>
      <c r="I444" s="173"/>
      <c r="J444" s="173"/>
      <c r="K444" s="36"/>
      <c r="L444" s="38"/>
      <c r="M444" s="36"/>
      <c r="N444" s="36"/>
      <c r="O444" s="36"/>
      <c r="P444" s="1"/>
    </row>
    <row r="445" spans="1:16" x14ac:dyDescent="0.25">
      <c r="A445" s="197"/>
      <c r="B445" s="173"/>
      <c r="C445" s="173"/>
      <c r="D445" s="173"/>
      <c r="E445" s="173"/>
      <c r="F445" s="173"/>
      <c r="G445" s="173"/>
      <c r="H445" s="39"/>
      <c r="I445" s="173"/>
      <c r="J445" s="173"/>
      <c r="K445" s="36"/>
      <c r="L445" s="38"/>
      <c r="M445" s="36"/>
      <c r="N445" s="36"/>
      <c r="O445" s="36"/>
      <c r="P445" s="1"/>
    </row>
    <row r="446" spans="1:16" x14ac:dyDescent="0.25">
      <c r="A446" s="4"/>
      <c r="B446" s="11"/>
      <c r="C446" s="11"/>
      <c r="D446" s="11"/>
      <c r="E446" s="11"/>
      <c r="F446" s="11"/>
      <c r="G446" s="11"/>
      <c r="H446" s="28"/>
      <c r="I446" s="28"/>
      <c r="J446" s="28"/>
      <c r="K446" s="28"/>
      <c r="L446" s="28"/>
      <c r="M446" s="28"/>
      <c r="N446" s="28"/>
      <c r="O446" s="28"/>
      <c r="P446" s="4"/>
    </row>
    <row r="447" spans="1:16" x14ac:dyDescent="0.25">
      <c r="A447" s="197"/>
      <c r="B447" s="173"/>
      <c r="C447" s="173"/>
      <c r="D447" s="173"/>
      <c r="E447" s="173"/>
      <c r="F447" s="173"/>
      <c r="G447" s="173"/>
      <c r="H447" s="39"/>
      <c r="I447" s="173"/>
      <c r="J447" s="173"/>
      <c r="K447" s="36"/>
      <c r="L447" s="38"/>
      <c r="M447" s="36"/>
      <c r="N447" s="36"/>
      <c r="O447" s="36"/>
      <c r="P447" s="1"/>
    </row>
    <row r="448" spans="1:16" x14ac:dyDescent="0.25">
      <c r="A448" s="197"/>
      <c r="B448" s="173"/>
      <c r="C448" s="173"/>
      <c r="D448" s="173"/>
      <c r="E448" s="173"/>
      <c r="F448" s="173"/>
      <c r="G448" s="173"/>
      <c r="H448" s="39"/>
      <c r="I448" s="173"/>
      <c r="J448" s="173"/>
      <c r="K448" s="36"/>
      <c r="L448" s="38"/>
      <c r="M448" s="36"/>
      <c r="N448" s="36"/>
      <c r="O448" s="36"/>
      <c r="P448" s="1"/>
    </row>
    <row r="449" spans="1:16" x14ac:dyDescent="0.25">
      <c r="A449" s="197"/>
      <c r="B449" s="173"/>
      <c r="C449" s="173"/>
      <c r="D449" s="173"/>
      <c r="E449" s="173"/>
      <c r="F449" s="173"/>
      <c r="G449" s="173"/>
      <c r="H449" s="39"/>
      <c r="I449" s="173"/>
      <c r="J449" s="173"/>
      <c r="K449" s="36"/>
      <c r="L449" s="38"/>
      <c r="M449" s="36"/>
      <c r="N449" s="36"/>
      <c r="O449" s="36"/>
      <c r="P449" s="1"/>
    </row>
    <row r="450" spans="1:16" x14ac:dyDescent="0.25">
      <c r="A450" s="197"/>
      <c r="B450" s="173"/>
      <c r="C450" s="173"/>
      <c r="D450" s="173"/>
      <c r="E450" s="173"/>
      <c r="F450" s="173"/>
      <c r="G450" s="173"/>
      <c r="H450" s="39"/>
      <c r="I450" s="173"/>
      <c r="J450" s="173"/>
      <c r="K450" s="36"/>
      <c r="L450" s="38"/>
      <c r="M450" s="36"/>
      <c r="N450" s="36"/>
      <c r="O450" s="36"/>
      <c r="P450" s="1"/>
    </row>
    <row r="451" spans="1:16" x14ac:dyDescent="0.25">
      <c r="A451" s="200" t="s">
        <v>73</v>
      </c>
      <c r="B451" s="11"/>
      <c r="C451" s="11"/>
      <c r="D451" s="11"/>
      <c r="E451" s="11"/>
      <c r="F451" s="11"/>
      <c r="G451" s="11"/>
      <c r="H451" s="28"/>
      <c r="I451" s="28"/>
      <c r="J451" s="28"/>
      <c r="K451" s="28"/>
      <c r="L451" s="28"/>
      <c r="M451" s="28"/>
      <c r="N451" s="28"/>
      <c r="O451" s="28"/>
      <c r="P451" s="4"/>
    </row>
    <row r="452" spans="1:16" x14ac:dyDescent="0.25">
      <c r="A452" s="200" t="s">
        <v>52</v>
      </c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4"/>
    </row>
    <row r="453" spans="1:16" x14ac:dyDescent="0.25">
      <c r="A453" s="200" t="s">
        <v>20</v>
      </c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x14ac:dyDescent="0.25">
      <c r="A454" s="209"/>
      <c r="B454" s="307" t="s">
        <v>1</v>
      </c>
      <c r="C454" s="308"/>
      <c r="D454" s="308"/>
      <c r="E454" s="308"/>
      <c r="F454" s="300"/>
      <c r="G454" s="307" t="s">
        <v>0</v>
      </c>
      <c r="H454" s="308"/>
      <c r="I454" s="308"/>
      <c r="J454" s="308"/>
      <c r="K454" s="300"/>
      <c r="L454" s="307" t="s">
        <v>2</v>
      </c>
      <c r="M454" s="308"/>
      <c r="N454" s="308"/>
      <c r="O454" s="308"/>
      <c r="P454" s="300"/>
    </row>
    <row r="455" spans="1:16" ht="25.5" customHeight="1" x14ac:dyDescent="0.25">
      <c r="A455" s="210" t="s">
        <v>3</v>
      </c>
      <c r="B455" s="211" t="s">
        <v>77</v>
      </c>
      <c r="C455" s="211" t="s">
        <v>59</v>
      </c>
      <c r="D455" s="211" t="s">
        <v>60</v>
      </c>
      <c r="E455" s="211" t="s">
        <v>61</v>
      </c>
      <c r="F455" s="211" t="s">
        <v>78</v>
      </c>
      <c r="G455" s="211" t="s">
        <v>77</v>
      </c>
      <c r="H455" s="211" t="s">
        <v>59</v>
      </c>
      <c r="I455" s="211" t="s">
        <v>60</v>
      </c>
      <c r="J455" s="211" t="s">
        <v>61</v>
      </c>
      <c r="K455" s="211" t="s">
        <v>78</v>
      </c>
      <c r="L455" s="211" t="s">
        <v>77</v>
      </c>
      <c r="M455" s="211" t="s">
        <v>59</v>
      </c>
      <c r="N455" s="211" t="s">
        <v>60</v>
      </c>
      <c r="O455" s="211" t="s">
        <v>61</v>
      </c>
      <c r="P455" s="211" t="s">
        <v>78</v>
      </c>
    </row>
    <row r="456" spans="1:16" x14ac:dyDescent="0.25">
      <c r="A456" s="84">
        <v>1</v>
      </c>
      <c r="B456" s="19">
        <v>2</v>
      </c>
      <c r="C456" s="19">
        <v>3</v>
      </c>
      <c r="D456" s="19">
        <v>4</v>
      </c>
      <c r="E456" s="19">
        <v>5</v>
      </c>
      <c r="F456" s="19">
        <v>6</v>
      </c>
      <c r="G456" s="19">
        <v>7</v>
      </c>
      <c r="H456" s="19">
        <v>8</v>
      </c>
      <c r="I456" s="19">
        <v>9</v>
      </c>
      <c r="J456" s="19">
        <v>10</v>
      </c>
      <c r="K456" s="19">
        <v>11</v>
      </c>
      <c r="L456" s="19">
        <v>12</v>
      </c>
      <c r="M456" s="19">
        <v>13</v>
      </c>
      <c r="N456" s="19">
        <v>14</v>
      </c>
      <c r="O456" s="19">
        <v>15</v>
      </c>
      <c r="P456" s="19">
        <v>16</v>
      </c>
    </row>
    <row r="457" spans="1:16" ht="25.5" x14ac:dyDescent="0.25">
      <c r="A457" s="109" t="s">
        <v>147</v>
      </c>
      <c r="B457" s="118">
        <v>200</v>
      </c>
      <c r="C457" s="124">
        <v>21.6</v>
      </c>
      <c r="D457" s="124">
        <v>4.2</v>
      </c>
      <c r="E457" s="124">
        <v>27.9</v>
      </c>
      <c r="F457" s="106">
        <f t="shared" ref="F457:F460" si="60">C457*4+D457*9+E457*4</f>
        <v>235.8</v>
      </c>
      <c r="G457" s="118">
        <v>220</v>
      </c>
      <c r="H457" s="124">
        <v>22.6</v>
      </c>
      <c r="I457" s="124">
        <v>4.3</v>
      </c>
      <c r="J457" s="124">
        <v>30.5</v>
      </c>
      <c r="K457" s="106">
        <f t="shared" ref="K457:K460" si="61">H457*4+I457*9+J457*4</f>
        <v>251.1</v>
      </c>
      <c r="L457" s="118">
        <v>250</v>
      </c>
      <c r="M457" s="124">
        <v>24.2</v>
      </c>
      <c r="N457" s="124">
        <v>4.4000000000000004</v>
      </c>
      <c r="O457" s="124">
        <v>35.5</v>
      </c>
      <c r="P457" s="106">
        <f t="shared" ref="P457:P460" si="62">M457*4+N457*9+O457*4</f>
        <v>278.39999999999998</v>
      </c>
    </row>
    <row r="458" spans="1:16" x14ac:dyDescent="0.25">
      <c r="A458" s="109" t="s">
        <v>187</v>
      </c>
      <c r="B458" s="118">
        <v>100</v>
      </c>
      <c r="C458" s="124">
        <v>3</v>
      </c>
      <c r="D458" s="124">
        <v>3.5</v>
      </c>
      <c r="E458" s="124">
        <v>4.5</v>
      </c>
      <c r="F458" s="106">
        <v>67</v>
      </c>
      <c r="G458" s="118">
        <v>100</v>
      </c>
      <c r="H458" s="124">
        <v>3</v>
      </c>
      <c r="I458" s="124">
        <v>3.5</v>
      </c>
      <c r="J458" s="124">
        <v>4.5</v>
      </c>
      <c r="K458" s="106">
        <v>67</v>
      </c>
      <c r="L458" s="118">
        <v>100</v>
      </c>
      <c r="M458" s="124">
        <v>3</v>
      </c>
      <c r="N458" s="124">
        <v>3.5</v>
      </c>
      <c r="O458" s="124">
        <v>4.5</v>
      </c>
      <c r="P458" s="106">
        <v>67</v>
      </c>
    </row>
    <row r="459" spans="1:16" x14ac:dyDescent="0.25">
      <c r="A459" s="44" t="s">
        <v>148</v>
      </c>
      <c r="B459" s="45">
        <v>120</v>
      </c>
      <c r="C459" s="32">
        <v>0.38</v>
      </c>
      <c r="D459" s="48">
        <v>0.05</v>
      </c>
      <c r="E459" s="32">
        <v>15.84</v>
      </c>
      <c r="F459" s="85">
        <f t="shared" si="60"/>
        <v>65.33</v>
      </c>
      <c r="G459" s="45">
        <v>120</v>
      </c>
      <c r="H459" s="32">
        <v>0.38</v>
      </c>
      <c r="I459" s="48">
        <v>0.05</v>
      </c>
      <c r="J459" s="32">
        <v>15.84</v>
      </c>
      <c r="K459" s="85">
        <f t="shared" si="61"/>
        <v>65.33</v>
      </c>
      <c r="L459" s="45">
        <v>120</v>
      </c>
      <c r="M459" s="32">
        <v>0.38</v>
      </c>
      <c r="N459" s="48">
        <v>0.05</v>
      </c>
      <c r="O459" s="32">
        <v>15.84</v>
      </c>
      <c r="P459" s="85">
        <f t="shared" si="62"/>
        <v>65.33</v>
      </c>
    </row>
    <row r="460" spans="1:16" ht="25.5" x14ac:dyDescent="0.25">
      <c r="A460" s="44" t="s">
        <v>146</v>
      </c>
      <c r="B460" s="45">
        <v>30</v>
      </c>
      <c r="C460" s="32">
        <v>2.2000000000000002</v>
      </c>
      <c r="D460" s="32">
        <v>0.3</v>
      </c>
      <c r="E460" s="32">
        <v>13.8</v>
      </c>
      <c r="F460" s="85">
        <f t="shared" si="60"/>
        <v>66.7</v>
      </c>
      <c r="G460" s="45">
        <v>50</v>
      </c>
      <c r="H460" s="32">
        <v>3.7</v>
      </c>
      <c r="I460" s="32">
        <v>0.5</v>
      </c>
      <c r="J460" s="32">
        <v>22.9</v>
      </c>
      <c r="K460" s="85">
        <f t="shared" si="61"/>
        <v>110.89999999999999</v>
      </c>
      <c r="L460" s="45">
        <v>50</v>
      </c>
      <c r="M460" s="32">
        <v>3.7</v>
      </c>
      <c r="N460" s="32">
        <v>0.5</v>
      </c>
      <c r="O460" s="32">
        <v>22.9</v>
      </c>
      <c r="P460" s="85">
        <f t="shared" si="62"/>
        <v>110.89999999999999</v>
      </c>
    </row>
    <row r="461" spans="1:16" x14ac:dyDescent="0.25">
      <c r="A461" s="49" t="s">
        <v>5</v>
      </c>
      <c r="B461" s="45">
        <f t="shared" ref="B461:P461" si="63">SUM(B457:B460)</f>
        <v>450</v>
      </c>
      <c r="C461" s="50">
        <f t="shared" si="63"/>
        <v>27.18</v>
      </c>
      <c r="D461" s="50">
        <f t="shared" si="63"/>
        <v>8.0500000000000007</v>
      </c>
      <c r="E461" s="50">
        <f t="shared" si="63"/>
        <v>62.039999999999992</v>
      </c>
      <c r="F461" s="50">
        <f t="shared" si="63"/>
        <v>434.83</v>
      </c>
      <c r="G461" s="45">
        <f t="shared" si="63"/>
        <v>490</v>
      </c>
      <c r="H461" s="50">
        <f t="shared" si="63"/>
        <v>29.68</v>
      </c>
      <c r="I461" s="50">
        <f t="shared" si="63"/>
        <v>8.35</v>
      </c>
      <c r="J461" s="50">
        <f t="shared" si="63"/>
        <v>73.740000000000009</v>
      </c>
      <c r="K461" s="50">
        <f t="shared" si="63"/>
        <v>494.33</v>
      </c>
      <c r="L461" s="45">
        <f t="shared" si="63"/>
        <v>520</v>
      </c>
      <c r="M461" s="50">
        <f t="shared" si="63"/>
        <v>31.279999999999998</v>
      </c>
      <c r="N461" s="50">
        <f t="shared" si="63"/>
        <v>8.4499999999999993</v>
      </c>
      <c r="O461" s="50">
        <f t="shared" si="63"/>
        <v>78.740000000000009</v>
      </c>
      <c r="P461" s="50">
        <f t="shared" si="63"/>
        <v>521.63</v>
      </c>
    </row>
    <row r="462" spans="1:16" x14ac:dyDescent="0.25">
      <c r="A462" s="51" t="s">
        <v>24</v>
      </c>
      <c r="B462" s="52"/>
      <c r="C462" s="86">
        <f>C461*4/F461</f>
        <v>0.25002874686659154</v>
      </c>
      <c r="D462" s="86">
        <f>D461*9/F461</f>
        <v>0.16661683876457467</v>
      </c>
      <c r="E462" s="86">
        <f>E461*4/F461</f>
        <v>0.57070579306855551</v>
      </c>
      <c r="F462" s="86">
        <f>F461/2100</f>
        <v>0.20706190476190475</v>
      </c>
      <c r="G462" s="54"/>
      <c r="H462" s="86">
        <f>H461*4/K461</f>
        <v>0.24016345356340907</v>
      </c>
      <c r="I462" s="86">
        <f>I461*9/K461</f>
        <v>0.1520239516112718</v>
      </c>
      <c r="J462" s="86">
        <f>J461*4/K461</f>
        <v>0.59668642404871253</v>
      </c>
      <c r="K462" s="86">
        <f>K461/2450</f>
        <v>0.20176734693877552</v>
      </c>
      <c r="L462" s="54"/>
      <c r="M462" s="86">
        <f>M461*4/P461</f>
        <v>0.23986350478308377</v>
      </c>
      <c r="N462" s="86">
        <f>N461*9/P461</f>
        <v>0.14579299503479479</v>
      </c>
      <c r="O462" s="86">
        <f>O461*4/P461</f>
        <v>0.60379962808887533</v>
      </c>
      <c r="P462" s="86">
        <f>P461/2700</f>
        <v>0.19319629629629628</v>
      </c>
    </row>
    <row r="463" spans="1:16" x14ac:dyDescent="0.25">
      <c r="A463" s="34"/>
      <c r="B463" s="35"/>
      <c r="C463" s="36"/>
      <c r="D463" s="36"/>
      <c r="E463" s="36"/>
      <c r="F463" s="36"/>
      <c r="G463" s="35"/>
      <c r="H463" s="36"/>
      <c r="I463" s="36"/>
      <c r="J463" s="36"/>
      <c r="K463" s="36"/>
      <c r="L463" s="35"/>
      <c r="M463" s="36"/>
      <c r="N463" s="36"/>
      <c r="O463" s="36"/>
      <c r="P463" s="1"/>
    </row>
    <row r="464" spans="1:16" ht="25.5" x14ac:dyDescent="0.25">
      <c r="A464" s="205" t="s">
        <v>26</v>
      </c>
      <c r="B464" s="45" t="s">
        <v>32</v>
      </c>
      <c r="C464" s="45" t="s">
        <v>33</v>
      </c>
      <c r="D464" s="45" t="s">
        <v>34</v>
      </c>
      <c r="E464" s="45" t="s">
        <v>35</v>
      </c>
      <c r="F464" s="45" t="s">
        <v>36</v>
      </c>
      <c r="G464" s="45" t="s">
        <v>37</v>
      </c>
      <c r="H464" s="45" t="s">
        <v>38</v>
      </c>
      <c r="I464" s="45" t="s">
        <v>39</v>
      </c>
      <c r="J464" s="45" t="s">
        <v>40</v>
      </c>
      <c r="K464" s="45" t="s">
        <v>41</v>
      </c>
      <c r="L464" s="45" t="s">
        <v>42</v>
      </c>
      <c r="M464" s="36"/>
      <c r="N464" s="36"/>
      <c r="O464" s="36"/>
      <c r="P464" s="1"/>
    </row>
    <row r="465" spans="1:16" x14ac:dyDescent="0.25">
      <c r="A465" s="64" t="s">
        <v>27</v>
      </c>
      <c r="B465" s="11">
        <v>590</v>
      </c>
      <c r="C465" s="65">
        <v>0.1</v>
      </c>
      <c r="D465" s="65">
        <v>4.5</v>
      </c>
      <c r="E465" s="65">
        <v>58.2</v>
      </c>
      <c r="F465" s="65">
        <v>0.2</v>
      </c>
      <c r="G465" s="65">
        <v>0.3</v>
      </c>
      <c r="H465" s="65">
        <v>15.3</v>
      </c>
      <c r="I465" s="65">
        <v>0.7</v>
      </c>
      <c r="J465" s="65">
        <v>58.8</v>
      </c>
      <c r="K465" s="65">
        <v>0.4</v>
      </c>
      <c r="L465" s="65">
        <v>45.2</v>
      </c>
      <c r="M465" s="36"/>
      <c r="N465" s="36"/>
      <c r="O465" s="36"/>
      <c r="P465" s="1"/>
    </row>
    <row r="466" spans="1:16" x14ac:dyDescent="0.25">
      <c r="A466" s="44" t="s">
        <v>25</v>
      </c>
      <c r="B466" s="32">
        <v>619</v>
      </c>
      <c r="C466" s="32">
        <v>0.1</v>
      </c>
      <c r="D466" s="32">
        <v>4.8</v>
      </c>
      <c r="E466" s="32">
        <v>68</v>
      </c>
      <c r="F466" s="32">
        <v>0.3</v>
      </c>
      <c r="G466" s="32">
        <v>0.3</v>
      </c>
      <c r="H466" s="32">
        <v>16.600000000000001</v>
      </c>
      <c r="I466" s="32">
        <v>0.8</v>
      </c>
      <c r="J466" s="32">
        <v>78.5</v>
      </c>
      <c r="K466" s="32">
        <v>0.4</v>
      </c>
      <c r="L466" s="32">
        <v>54</v>
      </c>
      <c r="M466" s="36"/>
      <c r="N466" s="36"/>
      <c r="O466" s="36"/>
      <c r="P466" s="1"/>
    </row>
    <row r="467" spans="1:16" x14ac:dyDescent="0.25">
      <c r="A467" s="44" t="s">
        <v>28</v>
      </c>
      <c r="B467" s="32">
        <v>882</v>
      </c>
      <c r="C467" s="32">
        <v>0.3</v>
      </c>
      <c r="D467" s="32">
        <v>5.0999999999999996</v>
      </c>
      <c r="E467" s="32">
        <v>69.900000000000006</v>
      </c>
      <c r="F467" s="32">
        <v>0.4</v>
      </c>
      <c r="G467" s="32">
        <v>0.3</v>
      </c>
      <c r="H467" s="32">
        <v>17.600000000000001</v>
      </c>
      <c r="I467" s="32">
        <v>0.9</v>
      </c>
      <c r="J467" s="32">
        <v>79.3</v>
      </c>
      <c r="K467" s="32">
        <v>0.4</v>
      </c>
      <c r="L467" s="32">
        <v>54.4</v>
      </c>
      <c r="M467" s="36"/>
      <c r="N467" s="36"/>
      <c r="O467" s="36"/>
      <c r="P467" s="1"/>
    </row>
    <row r="468" spans="1:16" ht="25.5" x14ac:dyDescent="0.25">
      <c r="A468" s="206" t="s">
        <v>29</v>
      </c>
      <c r="B468" s="57" t="s">
        <v>44</v>
      </c>
      <c r="C468" s="57" t="s">
        <v>45</v>
      </c>
      <c r="D468" s="57" t="s">
        <v>46</v>
      </c>
      <c r="E468" s="57" t="s">
        <v>47</v>
      </c>
      <c r="F468" s="57" t="s">
        <v>48</v>
      </c>
      <c r="G468" s="57" t="s">
        <v>49</v>
      </c>
      <c r="H468" s="58"/>
      <c r="I468" s="303" t="s">
        <v>43</v>
      </c>
      <c r="J468" s="300"/>
      <c r="K468" s="58"/>
      <c r="L468" s="39"/>
      <c r="M468" s="36"/>
      <c r="N468" s="36"/>
      <c r="O468" s="36"/>
      <c r="P468" s="1"/>
    </row>
    <row r="469" spans="1:16" x14ac:dyDescent="0.25">
      <c r="A469" s="44" t="s">
        <v>27</v>
      </c>
      <c r="B469" s="32">
        <v>991.8</v>
      </c>
      <c r="C469" s="32">
        <v>176.8</v>
      </c>
      <c r="D469" s="32">
        <v>66</v>
      </c>
      <c r="E469" s="32">
        <v>349.3</v>
      </c>
      <c r="F469" s="11">
        <v>2.2000000000000002</v>
      </c>
      <c r="G469" s="32">
        <v>0.7</v>
      </c>
      <c r="H469" s="39"/>
      <c r="I469" s="304">
        <v>6.9</v>
      </c>
      <c r="J469" s="300"/>
      <c r="K469" s="58"/>
      <c r="L469" s="39"/>
      <c r="M469" s="36"/>
      <c r="N469" s="36"/>
      <c r="O469" s="36"/>
      <c r="P469" s="1"/>
    </row>
    <row r="470" spans="1:16" x14ac:dyDescent="0.25">
      <c r="A470" s="44" t="s">
        <v>25</v>
      </c>
      <c r="B470" s="32">
        <v>1039.5999999999999</v>
      </c>
      <c r="C470" s="32">
        <v>185.7</v>
      </c>
      <c r="D470" s="32">
        <v>74.3</v>
      </c>
      <c r="E470" s="32">
        <v>381.7</v>
      </c>
      <c r="F470" s="32">
        <v>2.4</v>
      </c>
      <c r="G470" s="32">
        <v>0.8</v>
      </c>
      <c r="H470" s="39"/>
      <c r="I470" s="304">
        <v>8.3000000000000007</v>
      </c>
      <c r="J470" s="300"/>
      <c r="K470" s="58"/>
      <c r="L470" s="39"/>
      <c r="M470" s="36"/>
      <c r="N470" s="36"/>
      <c r="O470" s="36"/>
      <c r="P470" s="1"/>
    </row>
    <row r="471" spans="1:16" x14ac:dyDescent="0.25">
      <c r="A471" s="44" t="s">
        <v>28</v>
      </c>
      <c r="B471" s="32">
        <v>1207.2</v>
      </c>
      <c r="C471" s="32">
        <v>193.9</v>
      </c>
      <c r="D471" s="32">
        <v>81.7</v>
      </c>
      <c r="E471" s="32">
        <v>411.2</v>
      </c>
      <c r="F471" s="32">
        <v>2.6</v>
      </c>
      <c r="G471" s="32">
        <v>0.8</v>
      </c>
      <c r="H471" s="39"/>
      <c r="I471" s="304">
        <v>9.3000000000000007</v>
      </c>
      <c r="J471" s="300"/>
      <c r="K471" s="58"/>
      <c r="L471" s="39"/>
      <c r="M471" s="36"/>
      <c r="N471" s="36"/>
      <c r="O471" s="36"/>
      <c r="P471" s="1"/>
    </row>
    <row r="472" spans="1:16" x14ac:dyDescent="0.25">
      <c r="A472" s="172"/>
      <c r="B472" s="173"/>
      <c r="C472" s="173"/>
      <c r="D472" s="173"/>
      <c r="E472" s="173"/>
      <c r="F472" s="173"/>
      <c r="G472" s="173"/>
      <c r="H472" s="39"/>
      <c r="I472" s="173"/>
      <c r="J472" s="173"/>
      <c r="K472" s="36"/>
      <c r="L472" s="38"/>
      <c r="M472" s="36"/>
      <c r="N472" s="36"/>
      <c r="O472" s="36"/>
      <c r="P472" s="1"/>
    </row>
    <row r="473" spans="1:16" x14ac:dyDescent="0.25">
      <c r="A473" s="4"/>
      <c r="B473" s="11"/>
      <c r="C473" s="11"/>
      <c r="D473" s="11"/>
      <c r="E473" s="11"/>
      <c r="F473" s="11"/>
      <c r="G473" s="11"/>
      <c r="H473" s="28"/>
      <c r="I473" s="28"/>
      <c r="J473" s="28"/>
      <c r="K473" s="28"/>
      <c r="L473" s="28"/>
      <c r="M473" s="28"/>
      <c r="N473" s="28"/>
      <c r="O473" s="28"/>
      <c r="P473" s="4"/>
    </row>
    <row r="474" spans="1:16" x14ac:dyDescent="0.25">
      <c r="A474" s="172"/>
      <c r="B474" s="208"/>
      <c r="C474" s="208"/>
      <c r="D474" s="208"/>
      <c r="E474" s="208"/>
      <c r="F474" s="208"/>
      <c r="G474" s="208"/>
      <c r="H474" s="39"/>
      <c r="I474" s="208"/>
      <c r="J474" s="203"/>
      <c r="K474" s="36"/>
      <c r="L474" s="38"/>
      <c r="M474" s="36"/>
      <c r="N474" s="36"/>
      <c r="O474" s="36"/>
      <c r="P474" s="1"/>
    </row>
    <row r="475" spans="1:16" x14ac:dyDescent="0.25">
      <c r="A475" s="4"/>
      <c r="B475" s="11"/>
      <c r="C475" s="11"/>
      <c r="D475" s="11"/>
      <c r="E475" s="11"/>
      <c r="F475" s="11"/>
      <c r="G475" s="11"/>
      <c r="H475" s="28"/>
      <c r="I475" s="28"/>
      <c r="J475" s="28"/>
      <c r="K475" s="28"/>
      <c r="L475" s="28"/>
      <c r="M475" s="28"/>
      <c r="N475" s="28"/>
      <c r="O475" s="28"/>
      <c r="P475" s="4"/>
    </row>
    <row r="476" spans="1:16" x14ac:dyDescent="0.25">
      <c r="A476" s="197"/>
      <c r="B476" s="173"/>
      <c r="C476" s="173"/>
      <c r="D476" s="173"/>
      <c r="E476" s="173"/>
      <c r="F476" s="173"/>
      <c r="G476" s="173"/>
      <c r="H476" s="39"/>
      <c r="I476" s="173"/>
      <c r="J476" s="173"/>
      <c r="K476" s="36"/>
      <c r="L476" s="38"/>
      <c r="M476" s="36"/>
      <c r="N476" s="36"/>
      <c r="O476" s="36"/>
      <c r="P476" s="1"/>
    </row>
    <row r="477" spans="1:16" x14ac:dyDescent="0.25">
      <c r="A477" s="197"/>
      <c r="B477" s="173"/>
      <c r="C477" s="173"/>
      <c r="D477" s="173"/>
      <c r="E477" s="173"/>
      <c r="F477" s="173"/>
      <c r="G477" s="173"/>
      <c r="H477" s="39"/>
      <c r="I477" s="173"/>
      <c r="J477" s="173"/>
      <c r="K477" s="36"/>
      <c r="L477" s="38"/>
      <c r="M477" s="36"/>
      <c r="N477" s="36"/>
      <c r="O477" s="36"/>
      <c r="P477" s="1"/>
    </row>
    <row r="478" spans="1:16" x14ac:dyDescent="0.25">
      <c r="A478" s="4"/>
      <c r="B478" s="11"/>
      <c r="C478" s="11"/>
      <c r="D478" s="11"/>
      <c r="E478" s="11"/>
      <c r="F478" s="11"/>
      <c r="G478" s="11"/>
      <c r="H478" s="28"/>
      <c r="I478" s="28"/>
      <c r="J478" s="28"/>
      <c r="K478" s="28"/>
      <c r="L478" s="28"/>
      <c r="M478" s="28"/>
      <c r="N478" s="28"/>
      <c r="O478" s="28"/>
      <c r="P478" s="4"/>
    </row>
    <row r="479" spans="1:16" x14ac:dyDescent="0.25">
      <c r="A479" s="4"/>
      <c r="B479" s="11"/>
      <c r="C479" s="11"/>
      <c r="D479" s="11"/>
      <c r="E479" s="11"/>
      <c r="F479" s="11"/>
      <c r="G479" s="11"/>
      <c r="H479" s="28"/>
      <c r="I479" s="28"/>
      <c r="J479" s="28"/>
      <c r="K479" s="28"/>
      <c r="L479" s="28"/>
      <c r="M479" s="28"/>
      <c r="N479" s="28"/>
      <c r="O479" s="28"/>
      <c r="P479" s="4"/>
    </row>
    <row r="480" spans="1:16" x14ac:dyDescent="0.25">
      <c r="A480" s="197"/>
      <c r="B480" s="173"/>
      <c r="C480" s="173"/>
      <c r="D480" s="173"/>
      <c r="E480" s="173"/>
      <c r="F480" s="173"/>
      <c r="G480" s="173"/>
      <c r="H480" s="39"/>
      <c r="I480" s="173"/>
      <c r="J480" s="173"/>
      <c r="K480" s="36"/>
      <c r="L480" s="38"/>
      <c r="M480" s="36"/>
      <c r="N480" s="36"/>
      <c r="O480" s="36"/>
      <c r="P480" s="1"/>
    </row>
    <row r="481" spans="1:16" x14ac:dyDescent="0.25">
      <c r="A481" s="200" t="s">
        <v>73</v>
      </c>
      <c r="B481" s="173"/>
      <c r="C481" s="173"/>
      <c r="D481" s="173"/>
      <c r="E481" s="173"/>
      <c r="F481" s="173"/>
      <c r="G481" s="173"/>
      <c r="H481" s="39"/>
      <c r="I481" s="173"/>
      <c r="J481" s="173"/>
      <c r="K481" s="36"/>
      <c r="L481" s="38"/>
      <c r="M481" s="36"/>
      <c r="N481" s="36"/>
      <c r="O481" s="36"/>
      <c r="P481" s="1"/>
    </row>
    <row r="482" spans="1:16" x14ac:dyDescent="0.25">
      <c r="A482" s="202" t="s">
        <v>71</v>
      </c>
      <c r="B482" s="38"/>
      <c r="C482" s="38"/>
      <c r="D482" s="38"/>
      <c r="E482" s="38"/>
      <c r="F482" s="35"/>
      <c r="G482" s="38"/>
      <c r="H482" s="38"/>
      <c r="I482" s="38"/>
      <c r="J482" s="38"/>
      <c r="K482" s="35"/>
      <c r="L482" s="38"/>
      <c r="M482" s="38"/>
      <c r="N482" s="38"/>
      <c r="O482" s="38"/>
      <c r="P482" s="12"/>
    </row>
    <row r="483" spans="1:16" x14ac:dyDescent="0.25">
      <c r="A483" s="83">
        <v>1</v>
      </c>
      <c r="B483" s="27">
        <v>2</v>
      </c>
      <c r="C483" s="27">
        <v>3</v>
      </c>
      <c r="D483" s="27">
        <v>4</v>
      </c>
      <c r="E483" s="27">
        <v>5</v>
      </c>
      <c r="F483" s="27">
        <v>6</v>
      </c>
      <c r="G483" s="27">
        <v>7</v>
      </c>
      <c r="H483" s="27">
        <v>8</v>
      </c>
      <c r="I483" s="27">
        <v>9</v>
      </c>
      <c r="J483" s="27">
        <v>10</v>
      </c>
      <c r="K483" s="27">
        <v>11</v>
      </c>
      <c r="L483" s="27">
        <v>12</v>
      </c>
      <c r="M483" s="27">
        <v>13</v>
      </c>
      <c r="N483" s="27">
        <v>14</v>
      </c>
      <c r="O483" s="27">
        <v>15</v>
      </c>
      <c r="P483" s="27">
        <v>16</v>
      </c>
    </row>
    <row r="484" spans="1:16" ht="25.5" x14ac:dyDescent="0.25">
      <c r="A484" s="109" t="s">
        <v>149</v>
      </c>
      <c r="B484" s="47">
        <v>200</v>
      </c>
      <c r="C484" s="42">
        <v>15.1</v>
      </c>
      <c r="D484" s="42">
        <v>5.7</v>
      </c>
      <c r="E484" s="42">
        <v>13.3</v>
      </c>
      <c r="F484" s="42">
        <v>320.89999999999998</v>
      </c>
      <c r="G484" s="47">
        <v>220</v>
      </c>
      <c r="H484" s="42">
        <v>18.5</v>
      </c>
      <c r="I484" s="42">
        <v>7.1</v>
      </c>
      <c r="J484" s="42">
        <v>16.3</v>
      </c>
      <c r="K484" s="42">
        <v>359.7</v>
      </c>
      <c r="L484" s="47">
        <v>250</v>
      </c>
      <c r="M484" s="42">
        <v>20.8</v>
      </c>
      <c r="N484" s="42">
        <v>8.4</v>
      </c>
      <c r="O484" s="42">
        <v>19</v>
      </c>
      <c r="P484" s="63">
        <v>363.9</v>
      </c>
    </row>
    <row r="485" spans="1:16" x14ac:dyDescent="0.25">
      <c r="A485" s="109" t="s">
        <v>90</v>
      </c>
      <c r="B485" s="118">
        <v>20</v>
      </c>
      <c r="C485" s="124">
        <v>0.49</v>
      </c>
      <c r="D485" s="124">
        <v>3.68</v>
      </c>
      <c r="E485" s="124">
        <v>1.8</v>
      </c>
      <c r="F485" s="106">
        <v>42</v>
      </c>
      <c r="G485" s="118">
        <v>20</v>
      </c>
      <c r="H485" s="124">
        <v>0.49</v>
      </c>
      <c r="I485" s="124">
        <v>3.68</v>
      </c>
      <c r="J485" s="124">
        <v>1.8</v>
      </c>
      <c r="K485" s="106">
        <v>42</v>
      </c>
      <c r="L485" s="118">
        <v>20</v>
      </c>
      <c r="M485" s="124">
        <v>0.49</v>
      </c>
      <c r="N485" s="124">
        <v>3.68</v>
      </c>
      <c r="O485" s="124">
        <v>1.8</v>
      </c>
      <c r="P485" s="106">
        <v>42</v>
      </c>
    </row>
    <row r="486" spans="1:16" ht="25.5" x14ac:dyDescent="0.25">
      <c r="A486" s="109" t="s">
        <v>186</v>
      </c>
      <c r="B486" s="118">
        <v>30</v>
      </c>
      <c r="C486" s="124">
        <v>1.56</v>
      </c>
      <c r="D486" s="124">
        <v>0.12</v>
      </c>
      <c r="E486" s="124">
        <v>4.08</v>
      </c>
      <c r="F486" s="106">
        <v>23.1</v>
      </c>
      <c r="G486" s="118">
        <v>30</v>
      </c>
      <c r="H486" s="124">
        <v>1.56</v>
      </c>
      <c r="I486" s="124">
        <v>0.12</v>
      </c>
      <c r="J486" s="124">
        <v>4.08</v>
      </c>
      <c r="K486" s="106">
        <v>23.1</v>
      </c>
      <c r="L486" s="118">
        <v>30</v>
      </c>
      <c r="M486" s="124">
        <v>1.56</v>
      </c>
      <c r="N486" s="124">
        <v>0.12</v>
      </c>
      <c r="O486" s="124">
        <v>4.08</v>
      </c>
      <c r="P486" s="106">
        <v>23.1</v>
      </c>
    </row>
    <row r="487" spans="1:16" x14ac:dyDescent="0.25">
      <c r="A487" s="44" t="s">
        <v>65</v>
      </c>
      <c r="B487" s="47">
        <v>200</v>
      </c>
      <c r="C487" s="42">
        <v>0.3</v>
      </c>
      <c r="D487" s="42">
        <v>0.4</v>
      </c>
      <c r="E487" s="42">
        <v>15.6</v>
      </c>
      <c r="F487" s="85">
        <f t="shared" ref="F487:F488" si="64">C487*4+D487*9+E487*4</f>
        <v>67.2</v>
      </c>
      <c r="G487" s="47">
        <v>200</v>
      </c>
      <c r="H487" s="42">
        <v>0.3</v>
      </c>
      <c r="I487" s="42">
        <v>0</v>
      </c>
      <c r="J487" s="42">
        <v>16.899999999999999</v>
      </c>
      <c r="K487" s="85">
        <f t="shared" ref="K487:K488" si="65">H487*4+I487*9+J487*4</f>
        <v>68.8</v>
      </c>
      <c r="L487" s="47">
        <v>200</v>
      </c>
      <c r="M487" s="42">
        <v>0.3</v>
      </c>
      <c r="N487" s="42">
        <v>0</v>
      </c>
      <c r="O487" s="42">
        <v>16.899999999999999</v>
      </c>
      <c r="P487" s="85">
        <f t="shared" ref="P487:P488" si="66">M487*4+N487*9+O487*4</f>
        <v>68.8</v>
      </c>
    </row>
    <row r="488" spans="1:16" ht="25.5" x14ac:dyDescent="0.25">
      <c r="A488" s="59" t="s">
        <v>146</v>
      </c>
      <c r="B488" s="45">
        <v>30</v>
      </c>
      <c r="C488" s="32">
        <v>2.2000000000000002</v>
      </c>
      <c r="D488" s="32">
        <v>0.3</v>
      </c>
      <c r="E488" s="32">
        <v>13.8</v>
      </c>
      <c r="F488" s="85">
        <f t="shared" si="64"/>
        <v>66.7</v>
      </c>
      <c r="G488" s="45">
        <v>50</v>
      </c>
      <c r="H488" s="32">
        <v>3.7</v>
      </c>
      <c r="I488" s="32">
        <v>0.5</v>
      </c>
      <c r="J488" s="32">
        <v>22.9</v>
      </c>
      <c r="K488" s="85">
        <f t="shared" si="65"/>
        <v>110.89999999999999</v>
      </c>
      <c r="L488" s="45">
        <v>50</v>
      </c>
      <c r="M488" s="32">
        <v>3.7</v>
      </c>
      <c r="N488" s="32">
        <v>0.5</v>
      </c>
      <c r="O488" s="32">
        <v>22.9</v>
      </c>
      <c r="P488" s="85">
        <f t="shared" si="66"/>
        <v>110.89999999999999</v>
      </c>
    </row>
    <row r="489" spans="1:16" x14ac:dyDescent="0.25">
      <c r="A489" s="49" t="s">
        <v>5</v>
      </c>
      <c r="B489" s="45">
        <f>SUM(B484:B488)</f>
        <v>480</v>
      </c>
      <c r="C489" s="50">
        <f>SUM(C484:C488)</f>
        <v>19.649999999999999</v>
      </c>
      <c r="D489" s="50">
        <f t="shared" ref="D489:F489" si="67">SUM(D484:D488)</f>
        <v>10.200000000000001</v>
      </c>
      <c r="E489" s="50">
        <f t="shared" si="67"/>
        <v>48.58</v>
      </c>
      <c r="F489" s="50">
        <f t="shared" si="67"/>
        <v>519.9</v>
      </c>
      <c r="G489" s="45">
        <f t="shared" ref="G489:P489" si="68">SUM(G484:G488)</f>
        <v>520</v>
      </c>
      <c r="H489" s="50">
        <f t="shared" si="68"/>
        <v>24.549999999999997</v>
      </c>
      <c r="I489" s="50">
        <f t="shared" si="68"/>
        <v>11.399999999999999</v>
      </c>
      <c r="J489" s="50">
        <f t="shared" si="68"/>
        <v>61.98</v>
      </c>
      <c r="K489" s="50">
        <f t="shared" si="68"/>
        <v>604.5</v>
      </c>
      <c r="L489" s="45">
        <f t="shared" si="68"/>
        <v>550</v>
      </c>
      <c r="M489" s="50">
        <f t="shared" si="68"/>
        <v>26.849999999999998</v>
      </c>
      <c r="N489" s="50">
        <f t="shared" si="68"/>
        <v>12.7</v>
      </c>
      <c r="O489" s="50">
        <f t="shared" si="68"/>
        <v>64.680000000000007</v>
      </c>
      <c r="P489" s="50">
        <f t="shared" si="68"/>
        <v>608.70000000000005</v>
      </c>
    </row>
    <row r="490" spans="1:16" x14ac:dyDescent="0.25">
      <c r="A490" s="51" t="s">
        <v>24</v>
      </c>
      <c r="B490" s="52"/>
      <c r="C490" s="86">
        <f>C489*4/F489</f>
        <v>0.15118291979226775</v>
      </c>
      <c r="D490" s="86">
        <f>D489*9/F489</f>
        <v>0.17657241777264862</v>
      </c>
      <c r="E490" s="86">
        <f>E489*4/F489</f>
        <v>0.37376418542027312</v>
      </c>
      <c r="F490" s="143">
        <f>F489/2100</f>
        <v>0.24757142857142855</v>
      </c>
      <c r="G490" s="52"/>
      <c r="H490" s="86">
        <f>H489*4/K489</f>
        <v>0.16244830438378824</v>
      </c>
      <c r="I490" s="86">
        <f>I489*9/K489</f>
        <v>0.16972704714640197</v>
      </c>
      <c r="J490" s="86">
        <f>J489*4/K489</f>
        <v>0.41012406947890817</v>
      </c>
      <c r="K490" s="143">
        <f>K489/2450</f>
        <v>0.24673469387755101</v>
      </c>
      <c r="L490" s="52"/>
      <c r="M490" s="86">
        <f>M489*4/P489</f>
        <v>0.17644159684573679</v>
      </c>
      <c r="N490" s="86">
        <f>N489*9/P489</f>
        <v>0.18777723016264167</v>
      </c>
      <c r="O490" s="86">
        <f>O489*4/P489</f>
        <v>0.42503696402168556</v>
      </c>
      <c r="P490" s="86">
        <f>P489/2400</f>
        <v>0.25362500000000004</v>
      </c>
    </row>
    <row r="491" spans="1:16" x14ac:dyDescent="0.25">
      <c r="A491" s="34"/>
      <c r="B491" s="35"/>
      <c r="C491" s="36"/>
      <c r="D491" s="36"/>
      <c r="E491" s="36"/>
      <c r="F491" s="36"/>
      <c r="G491" s="35"/>
      <c r="H491" s="36"/>
      <c r="I491" s="36"/>
      <c r="J491" s="36"/>
      <c r="K491" s="36"/>
      <c r="L491" s="35"/>
      <c r="M491" s="36"/>
      <c r="N491" s="36"/>
      <c r="O491" s="36"/>
      <c r="P491" s="1"/>
    </row>
    <row r="492" spans="1:16" ht="25.5" x14ac:dyDescent="0.25">
      <c r="A492" s="205" t="s">
        <v>26</v>
      </c>
      <c r="B492" s="45" t="s">
        <v>32</v>
      </c>
      <c r="C492" s="45" t="s">
        <v>33</v>
      </c>
      <c r="D492" s="45" t="s">
        <v>34</v>
      </c>
      <c r="E492" s="45" t="s">
        <v>35</v>
      </c>
      <c r="F492" s="45" t="s">
        <v>36</v>
      </c>
      <c r="G492" s="45" t="s">
        <v>37</v>
      </c>
      <c r="H492" s="45" t="s">
        <v>38</v>
      </c>
      <c r="I492" s="45" t="s">
        <v>39</v>
      </c>
      <c r="J492" s="45" t="s">
        <v>40</v>
      </c>
      <c r="K492" s="45" t="s">
        <v>41</v>
      </c>
      <c r="L492" s="45" t="s">
        <v>42</v>
      </c>
      <c r="M492" s="36"/>
      <c r="N492" s="14"/>
      <c r="O492" s="14"/>
      <c r="P492" s="14"/>
    </row>
    <row r="493" spans="1:16" x14ac:dyDescent="0.25">
      <c r="A493" s="44" t="s">
        <v>27</v>
      </c>
      <c r="B493" s="55">
        <v>255.7</v>
      </c>
      <c r="C493" s="55">
        <v>0.1</v>
      </c>
      <c r="D493" s="55">
        <v>2.2999999999999998</v>
      </c>
      <c r="E493" s="55">
        <v>104</v>
      </c>
      <c r="F493" s="55">
        <v>0.1</v>
      </c>
      <c r="G493" s="55">
        <v>0.3</v>
      </c>
      <c r="H493" s="55">
        <v>5.4</v>
      </c>
      <c r="I493" s="55">
        <v>0.3</v>
      </c>
      <c r="J493" s="55">
        <v>54.5</v>
      </c>
      <c r="K493" s="55">
        <v>0.8</v>
      </c>
      <c r="L493" s="55">
        <v>46.5</v>
      </c>
      <c r="M493" s="36"/>
      <c r="N493" s="4"/>
      <c r="O493" s="4"/>
      <c r="P493" s="4"/>
    </row>
    <row r="494" spans="1:16" x14ac:dyDescent="0.25">
      <c r="A494" s="44" t="s">
        <v>25</v>
      </c>
      <c r="B494" s="55">
        <v>297</v>
      </c>
      <c r="C494" s="55">
        <v>0.1</v>
      </c>
      <c r="D494" s="55">
        <v>2.9</v>
      </c>
      <c r="E494" s="55">
        <v>134.6</v>
      </c>
      <c r="F494" s="55">
        <v>0.2</v>
      </c>
      <c r="G494" s="55">
        <v>0.3</v>
      </c>
      <c r="H494" s="55">
        <v>6.8</v>
      </c>
      <c r="I494" s="55">
        <v>0.5</v>
      </c>
      <c r="J494" s="55">
        <v>67</v>
      </c>
      <c r="K494" s="55">
        <v>1</v>
      </c>
      <c r="L494" s="55">
        <v>47.8</v>
      </c>
      <c r="M494" s="36"/>
      <c r="N494" s="4"/>
      <c r="O494" s="4"/>
      <c r="P494" s="4"/>
    </row>
    <row r="495" spans="1:16" x14ac:dyDescent="0.25">
      <c r="A495" s="44" t="s">
        <v>28</v>
      </c>
      <c r="B495" s="55">
        <v>432.8</v>
      </c>
      <c r="C495" s="55">
        <v>0.1</v>
      </c>
      <c r="D495" s="55">
        <v>3.4</v>
      </c>
      <c r="E495" s="55">
        <v>158.19999999999999</v>
      </c>
      <c r="F495" s="55">
        <v>0.3</v>
      </c>
      <c r="G495" s="55">
        <v>0.4</v>
      </c>
      <c r="H495" s="55">
        <v>10.8</v>
      </c>
      <c r="I495" s="55">
        <v>0.9</v>
      </c>
      <c r="J495" s="55">
        <v>67.5</v>
      </c>
      <c r="K495" s="55">
        <v>2.2000000000000002</v>
      </c>
      <c r="L495" s="55">
        <v>59.5</v>
      </c>
      <c r="M495" s="36"/>
      <c r="N495" s="4"/>
      <c r="O495" s="4"/>
      <c r="P495" s="4"/>
    </row>
    <row r="496" spans="1:16" ht="25.5" x14ac:dyDescent="0.25">
      <c r="A496" s="205" t="s">
        <v>29</v>
      </c>
      <c r="B496" s="45" t="s">
        <v>44</v>
      </c>
      <c r="C496" s="45" t="s">
        <v>45</v>
      </c>
      <c r="D496" s="45" t="s">
        <v>46</v>
      </c>
      <c r="E496" s="45" t="s">
        <v>47</v>
      </c>
      <c r="F496" s="45" t="s">
        <v>48</v>
      </c>
      <c r="G496" s="45" t="s">
        <v>49</v>
      </c>
      <c r="H496" s="36"/>
      <c r="I496" s="301" t="s">
        <v>43</v>
      </c>
      <c r="J496" s="300"/>
      <c r="K496" s="36"/>
      <c r="L496" s="38"/>
      <c r="M496" s="36"/>
      <c r="N496" s="14"/>
      <c r="O496" s="14"/>
      <c r="P496" s="14"/>
    </row>
    <row r="497" spans="1:16" x14ac:dyDescent="0.25">
      <c r="A497" s="44" t="s">
        <v>27</v>
      </c>
      <c r="B497" s="55">
        <v>749.6</v>
      </c>
      <c r="C497" s="55">
        <v>188.6</v>
      </c>
      <c r="D497" s="55">
        <v>52.8</v>
      </c>
      <c r="E497" s="55">
        <v>247.1</v>
      </c>
      <c r="F497" s="55">
        <v>2.7</v>
      </c>
      <c r="G497" s="55">
        <v>0.3</v>
      </c>
      <c r="H497" s="39"/>
      <c r="I497" s="304">
        <v>6.2</v>
      </c>
      <c r="J497" s="300"/>
      <c r="K497" s="36"/>
      <c r="L497" s="38"/>
      <c r="M497" s="36"/>
      <c r="N497" s="4"/>
      <c r="O497" s="4"/>
      <c r="P497" s="4"/>
    </row>
    <row r="498" spans="1:16" x14ac:dyDescent="0.25">
      <c r="A498" s="44" t="s">
        <v>25</v>
      </c>
      <c r="B498" s="55">
        <v>901</v>
      </c>
      <c r="C498" s="55">
        <v>210.9</v>
      </c>
      <c r="D498" s="55">
        <v>65.8</v>
      </c>
      <c r="E498" s="55">
        <v>302.10000000000002</v>
      </c>
      <c r="F498" s="55">
        <v>3.4</v>
      </c>
      <c r="G498" s="55">
        <v>0.4</v>
      </c>
      <c r="H498" s="39"/>
      <c r="I498" s="304">
        <v>8.3000000000000007</v>
      </c>
      <c r="J498" s="300"/>
      <c r="K498" s="36"/>
      <c r="L498" s="38"/>
      <c r="M498" s="36"/>
      <c r="N498" s="4"/>
      <c r="O498" s="4"/>
      <c r="P498" s="4"/>
    </row>
    <row r="499" spans="1:16" x14ac:dyDescent="0.25">
      <c r="A499" s="44" t="s">
        <v>28</v>
      </c>
      <c r="B499" s="55">
        <v>1101.7</v>
      </c>
      <c r="C499" s="55">
        <v>220.4</v>
      </c>
      <c r="D499" s="55">
        <v>77.099999999999994</v>
      </c>
      <c r="E499" s="55">
        <v>372.3</v>
      </c>
      <c r="F499" s="55">
        <v>3.7</v>
      </c>
      <c r="G499" s="55">
        <v>0.5</v>
      </c>
      <c r="H499" s="39"/>
      <c r="I499" s="304">
        <v>9.1</v>
      </c>
      <c r="J499" s="300"/>
      <c r="K499" s="36"/>
      <c r="L499" s="38"/>
      <c r="M499" s="36"/>
      <c r="N499" s="4"/>
      <c r="O499" s="4"/>
      <c r="P499" s="4"/>
    </row>
    <row r="500" spans="1:16" x14ac:dyDescent="0.25">
      <c r="A500" s="172"/>
      <c r="B500" s="173"/>
      <c r="C500" s="173"/>
      <c r="D500" s="173"/>
      <c r="E500" s="173"/>
      <c r="F500" s="173"/>
      <c r="G500" s="173"/>
      <c r="H500" s="39"/>
      <c r="I500" s="173"/>
      <c r="J500" s="173"/>
      <c r="K500" s="36"/>
      <c r="L500" s="38"/>
      <c r="M500" s="36"/>
      <c r="N500" s="36"/>
      <c r="O500" s="36"/>
      <c r="P500" s="1"/>
    </row>
    <row r="501" spans="1:16" x14ac:dyDescent="0.25">
      <c r="A501" s="4"/>
      <c r="B501" s="11"/>
      <c r="C501" s="11"/>
      <c r="D501" s="11"/>
      <c r="E501" s="11"/>
      <c r="F501" s="11"/>
      <c r="G501" s="11"/>
      <c r="H501" s="28"/>
      <c r="I501" s="28"/>
      <c r="J501" s="28"/>
      <c r="K501" s="28"/>
      <c r="L501" s="28"/>
      <c r="M501" s="28"/>
      <c r="N501" s="28"/>
      <c r="O501" s="28"/>
      <c r="P501" s="4"/>
    </row>
    <row r="502" spans="1:16" x14ac:dyDescent="0.25">
      <c r="A502" s="172"/>
      <c r="B502" s="208"/>
      <c r="C502" s="208"/>
      <c r="D502" s="208"/>
      <c r="E502" s="208"/>
      <c r="F502" s="208"/>
      <c r="G502" s="208"/>
      <c r="H502" s="39"/>
      <c r="I502" s="208"/>
      <c r="J502" s="203"/>
      <c r="K502" s="36"/>
      <c r="L502" s="38"/>
      <c r="M502" s="36"/>
      <c r="N502" s="36"/>
      <c r="O502" s="36"/>
      <c r="P502" s="1"/>
    </row>
    <row r="503" spans="1:16" x14ac:dyDescent="0.25">
      <c r="A503" s="4"/>
      <c r="B503" s="11"/>
      <c r="C503" s="11"/>
      <c r="D503" s="11"/>
      <c r="E503" s="11"/>
      <c r="F503" s="11"/>
      <c r="G503" s="11"/>
      <c r="H503" s="28"/>
      <c r="I503" s="28"/>
      <c r="J503" s="28"/>
      <c r="K503" s="28"/>
      <c r="L503" s="28"/>
      <c r="M503" s="28"/>
      <c r="N503" s="28"/>
      <c r="O503" s="28"/>
      <c r="P503" s="4"/>
    </row>
    <row r="504" spans="1:16" x14ac:dyDescent="0.25">
      <c r="A504" s="197"/>
      <c r="B504" s="173"/>
      <c r="C504" s="173"/>
      <c r="D504" s="173"/>
      <c r="E504" s="173"/>
      <c r="F504" s="173"/>
      <c r="G504" s="173"/>
      <c r="H504" s="39"/>
      <c r="I504" s="173"/>
      <c r="J504" s="173"/>
      <c r="K504" s="36"/>
      <c r="L504" s="38"/>
      <c r="M504" s="36"/>
      <c r="N504" s="36"/>
      <c r="O504" s="36"/>
      <c r="P504" s="1"/>
    </row>
    <row r="505" spans="1:16" x14ac:dyDescent="0.25">
      <c r="A505" s="197"/>
      <c r="B505" s="173"/>
      <c r="C505" s="173"/>
      <c r="D505" s="173"/>
      <c r="E505" s="173"/>
      <c r="F505" s="173"/>
      <c r="G505" s="173"/>
      <c r="H505" s="39"/>
      <c r="I505" s="173"/>
      <c r="J505" s="173"/>
      <c r="K505" s="36"/>
      <c r="L505" s="38"/>
      <c r="M505" s="36"/>
      <c r="N505" s="36"/>
      <c r="O505" s="36"/>
      <c r="P505" s="1"/>
    </row>
    <row r="506" spans="1:16" x14ac:dyDescent="0.25">
      <c r="A506" s="4"/>
      <c r="B506" s="11"/>
      <c r="C506" s="11"/>
      <c r="D506" s="11"/>
      <c r="E506" s="11"/>
      <c r="F506" s="11"/>
      <c r="G506" s="11"/>
      <c r="H506" s="28"/>
      <c r="I506" s="28"/>
      <c r="J506" s="28"/>
      <c r="K506" s="28"/>
      <c r="L506" s="28"/>
      <c r="M506" s="28"/>
      <c r="N506" s="28"/>
      <c r="O506" s="28"/>
      <c r="P506" s="4"/>
    </row>
    <row r="507" spans="1:16" x14ac:dyDescent="0.25">
      <c r="A507" s="197"/>
      <c r="B507" s="173"/>
      <c r="C507" s="173"/>
      <c r="D507" s="173"/>
      <c r="E507" s="173"/>
      <c r="F507" s="173"/>
      <c r="G507" s="173"/>
      <c r="H507" s="39"/>
      <c r="I507" s="173"/>
      <c r="J507" s="173"/>
      <c r="K507" s="36"/>
      <c r="L507" s="38"/>
      <c r="M507" s="36"/>
      <c r="N507" s="36"/>
      <c r="O507" s="36"/>
      <c r="P507" s="1"/>
    </row>
    <row r="508" spans="1:16" x14ac:dyDescent="0.25">
      <c r="A508" s="197"/>
      <c r="B508" s="173"/>
      <c r="C508" s="173"/>
      <c r="D508" s="173"/>
      <c r="E508" s="173"/>
      <c r="F508" s="173"/>
      <c r="G508" s="173"/>
      <c r="H508" s="39"/>
      <c r="I508" s="173"/>
      <c r="J508" s="173"/>
      <c r="K508" s="36"/>
      <c r="L508" s="38"/>
      <c r="M508" s="36"/>
      <c r="N508" s="36"/>
      <c r="O508" s="36"/>
      <c r="P508" s="1"/>
    </row>
    <row r="509" spans="1:16" x14ac:dyDescent="0.25">
      <c r="A509" s="197"/>
      <c r="B509" s="173"/>
      <c r="C509" s="173"/>
      <c r="D509" s="173"/>
      <c r="E509" s="173"/>
      <c r="F509" s="173"/>
      <c r="G509" s="173"/>
      <c r="H509" s="39"/>
      <c r="I509" s="173"/>
      <c r="J509" s="173"/>
      <c r="K509" s="36"/>
      <c r="L509" s="38"/>
      <c r="M509" s="36"/>
      <c r="N509" s="36"/>
      <c r="O509" s="36"/>
      <c r="P509" s="1"/>
    </row>
    <row r="510" spans="1:16" x14ac:dyDescent="0.25">
      <c r="A510" s="197"/>
      <c r="B510" s="173"/>
      <c r="C510" s="173"/>
      <c r="D510" s="173"/>
      <c r="E510" s="173"/>
      <c r="F510" s="173"/>
      <c r="G510" s="173"/>
      <c r="H510" s="39"/>
      <c r="I510" s="173"/>
      <c r="J510" s="173"/>
      <c r="K510" s="36"/>
      <c r="L510" s="38"/>
      <c r="M510" s="36"/>
      <c r="N510" s="36"/>
      <c r="O510" s="36"/>
      <c r="P510" s="1"/>
    </row>
    <row r="511" spans="1:16" x14ac:dyDescent="0.25">
      <c r="A511" s="200" t="s">
        <v>73</v>
      </c>
      <c r="B511" s="38"/>
      <c r="C511" s="38"/>
      <c r="D511" s="38"/>
      <c r="E511" s="38"/>
      <c r="F511" s="38"/>
      <c r="G511" s="38"/>
      <c r="H511" s="36"/>
      <c r="I511" s="36"/>
      <c r="J511" s="36"/>
      <c r="K511" s="36"/>
      <c r="L511" s="35"/>
      <c r="M511" s="36"/>
      <c r="N511" s="36"/>
      <c r="O511" s="36"/>
      <c r="P511" s="1"/>
    </row>
    <row r="512" spans="1:16" x14ac:dyDescent="0.25">
      <c r="A512" s="202" t="s">
        <v>21</v>
      </c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10"/>
    </row>
    <row r="513" spans="1:17" x14ac:dyDescent="0.25">
      <c r="A513" s="83">
        <v>1</v>
      </c>
      <c r="B513" s="27">
        <v>2</v>
      </c>
      <c r="C513" s="27">
        <v>3</v>
      </c>
      <c r="D513" s="27">
        <v>4</v>
      </c>
      <c r="E513" s="27">
        <v>5</v>
      </c>
      <c r="F513" s="27">
        <v>6</v>
      </c>
      <c r="G513" s="27">
        <v>7</v>
      </c>
      <c r="H513" s="27">
        <v>8</v>
      </c>
      <c r="I513" s="27">
        <v>9</v>
      </c>
      <c r="J513" s="27">
        <v>10</v>
      </c>
      <c r="K513" s="27">
        <v>11</v>
      </c>
      <c r="L513" s="27">
        <v>12</v>
      </c>
      <c r="M513" s="27">
        <v>13</v>
      </c>
      <c r="N513" s="27">
        <v>14</v>
      </c>
      <c r="O513" s="27">
        <v>15</v>
      </c>
      <c r="P513" s="27">
        <v>16</v>
      </c>
    </row>
    <row r="514" spans="1:17" x14ac:dyDescent="0.25">
      <c r="A514" s="44" t="s">
        <v>203</v>
      </c>
      <c r="B514" s="67">
        <v>120</v>
      </c>
      <c r="C514" s="66">
        <v>3.1</v>
      </c>
      <c r="D514" s="66">
        <v>3.3</v>
      </c>
      <c r="E514" s="66">
        <v>5.3</v>
      </c>
      <c r="F514" s="140">
        <f t="shared" ref="F514:F517" si="69">C514*4+D514*9+E514*4</f>
        <v>63.3</v>
      </c>
      <c r="G514" s="67">
        <v>80</v>
      </c>
      <c r="H514" s="66">
        <v>4.2</v>
      </c>
      <c r="I514" s="66">
        <v>4.4000000000000004</v>
      </c>
      <c r="J514" s="66">
        <v>7</v>
      </c>
      <c r="K514" s="140">
        <f t="shared" ref="K514:K517" si="70">H514*4+I514*9+J514*4</f>
        <v>84.4</v>
      </c>
      <c r="L514" s="67">
        <v>100</v>
      </c>
      <c r="M514" s="66">
        <v>5.4</v>
      </c>
      <c r="N514" s="66">
        <v>5.5</v>
      </c>
      <c r="O514" s="66">
        <v>9</v>
      </c>
      <c r="P514" s="140">
        <f t="shared" ref="P514:P517" si="71">M514*4+N514*9+O514*4</f>
        <v>107.1</v>
      </c>
    </row>
    <row r="515" spans="1:17" ht="25.5" x14ac:dyDescent="0.25">
      <c r="A515" s="139" t="s">
        <v>150</v>
      </c>
      <c r="B515" s="118">
        <v>70</v>
      </c>
      <c r="C515" s="156">
        <v>26.3</v>
      </c>
      <c r="D515" s="156">
        <v>7.8</v>
      </c>
      <c r="E515" s="156">
        <v>4.4000000000000004</v>
      </c>
      <c r="F515" s="156">
        <v>193</v>
      </c>
      <c r="G515" s="157">
        <v>90</v>
      </c>
      <c r="H515" s="156">
        <v>28.5</v>
      </c>
      <c r="I515" s="66">
        <v>9.5</v>
      </c>
      <c r="J515" s="66">
        <v>6.2</v>
      </c>
      <c r="K515" s="66">
        <v>224.3</v>
      </c>
      <c r="L515" s="67">
        <v>100</v>
      </c>
      <c r="M515" s="66">
        <v>30.2</v>
      </c>
      <c r="N515" s="66">
        <v>10.1</v>
      </c>
      <c r="O515" s="66">
        <v>8.9</v>
      </c>
      <c r="P515" s="66">
        <v>247.3</v>
      </c>
    </row>
    <row r="516" spans="1:17" x14ac:dyDescent="0.25">
      <c r="A516" s="139" t="s">
        <v>83</v>
      </c>
      <c r="B516" s="113">
        <v>130</v>
      </c>
      <c r="C516" s="141">
        <v>5.68</v>
      </c>
      <c r="D516" s="141">
        <v>5.73</v>
      </c>
      <c r="E516" s="141">
        <v>28.71</v>
      </c>
      <c r="F516" s="106">
        <v>205.41</v>
      </c>
      <c r="G516" s="113">
        <v>150</v>
      </c>
      <c r="H516" s="141">
        <v>6.55</v>
      </c>
      <c r="I516" s="141">
        <v>5.97</v>
      </c>
      <c r="J516" s="141">
        <v>33.08</v>
      </c>
      <c r="K516" s="106">
        <v>231.03</v>
      </c>
      <c r="L516" s="113">
        <v>180</v>
      </c>
      <c r="M516" s="141">
        <v>7.77</v>
      </c>
      <c r="N516" s="141">
        <v>6.31</v>
      </c>
      <c r="O516" s="141">
        <v>39.32</v>
      </c>
      <c r="P516" s="106">
        <v>267.63</v>
      </c>
      <c r="Q516" s="131"/>
    </row>
    <row r="517" spans="1:17" x14ac:dyDescent="0.25">
      <c r="A517" s="126" t="s">
        <v>72</v>
      </c>
      <c r="B517" s="120">
        <v>200</v>
      </c>
      <c r="C517" s="119">
        <v>1.2</v>
      </c>
      <c r="D517" s="119">
        <v>0.2</v>
      </c>
      <c r="E517" s="119">
        <v>8.1999999999999993</v>
      </c>
      <c r="F517" s="158">
        <f t="shared" si="69"/>
        <v>39.4</v>
      </c>
      <c r="G517" s="120">
        <v>200</v>
      </c>
      <c r="H517" s="119">
        <v>1.2</v>
      </c>
      <c r="I517" s="68">
        <v>0.2</v>
      </c>
      <c r="J517" s="68">
        <v>8.1999999999999993</v>
      </c>
      <c r="K517" s="89">
        <f t="shared" si="70"/>
        <v>39.4</v>
      </c>
      <c r="L517" s="69">
        <v>200</v>
      </c>
      <c r="M517" s="68">
        <v>1.2</v>
      </c>
      <c r="N517" s="68">
        <v>0.2</v>
      </c>
      <c r="O517" s="68">
        <v>8.1999999999999993</v>
      </c>
      <c r="P517" s="89">
        <f t="shared" si="71"/>
        <v>39.4</v>
      </c>
    </row>
    <row r="518" spans="1:17" ht="25.5" x14ac:dyDescent="0.25">
      <c r="A518" s="109" t="s">
        <v>146</v>
      </c>
      <c r="B518" s="123">
        <v>30</v>
      </c>
      <c r="C518" s="159">
        <v>2.2000000000000002</v>
      </c>
      <c r="D518" s="159">
        <v>0.3</v>
      </c>
      <c r="E518" s="159">
        <v>13.8</v>
      </c>
      <c r="F518" s="159">
        <v>67.5</v>
      </c>
      <c r="G518" s="123">
        <v>50</v>
      </c>
      <c r="H518" s="159">
        <v>3.7</v>
      </c>
      <c r="I518" s="50">
        <v>0.5</v>
      </c>
      <c r="J518" s="50">
        <v>22.9</v>
      </c>
      <c r="K518" s="50">
        <v>112.5</v>
      </c>
      <c r="L518" s="45">
        <v>50</v>
      </c>
      <c r="M518" s="50">
        <v>3.7</v>
      </c>
      <c r="N518" s="50">
        <v>0.5</v>
      </c>
      <c r="O518" s="50">
        <v>22.9</v>
      </c>
      <c r="P518" s="50">
        <v>112.5</v>
      </c>
    </row>
    <row r="519" spans="1:17" x14ac:dyDescent="0.25">
      <c r="A519" s="160" t="s">
        <v>5</v>
      </c>
      <c r="B519" s="123">
        <f t="shared" ref="B519:P519" si="72">SUM(B514:B518)</f>
        <v>550</v>
      </c>
      <c r="C519" s="159">
        <f t="shared" si="72"/>
        <v>38.480000000000004</v>
      </c>
      <c r="D519" s="159">
        <f t="shared" si="72"/>
        <v>17.329999999999998</v>
      </c>
      <c r="E519" s="159">
        <f t="shared" si="72"/>
        <v>60.41</v>
      </c>
      <c r="F519" s="159">
        <f t="shared" si="72"/>
        <v>568.61</v>
      </c>
      <c r="G519" s="123">
        <f t="shared" si="72"/>
        <v>570</v>
      </c>
      <c r="H519" s="159">
        <f t="shared" si="72"/>
        <v>44.150000000000006</v>
      </c>
      <c r="I519" s="50">
        <f t="shared" si="72"/>
        <v>20.57</v>
      </c>
      <c r="J519" s="50">
        <f t="shared" si="72"/>
        <v>77.38</v>
      </c>
      <c r="K519" s="50">
        <f t="shared" si="72"/>
        <v>691.63</v>
      </c>
      <c r="L519" s="45">
        <f t="shared" si="72"/>
        <v>630</v>
      </c>
      <c r="M519" s="50">
        <f t="shared" si="72"/>
        <v>48.27000000000001</v>
      </c>
      <c r="N519" s="50">
        <f t="shared" si="72"/>
        <v>22.61</v>
      </c>
      <c r="O519" s="50">
        <f t="shared" si="72"/>
        <v>88.32</v>
      </c>
      <c r="P519" s="50">
        <f t="shared" si="72"/>
        <v>773.93</v>
      </c>
    </row>
    <row r="520" spans="1:17" x14ac:dyDescent="0.25">
      <c r="A520" s="161" t="s">
        <v>24</v>
      </c>
      <c r="B520" s="162"/>
      <c r="C520" s="154">
        <f>C519*4/F519</f>
        <v>0.27069520409419462</v>
      </c>
      <c r="D520" s="154">
        <f>D519*9/F519</f>
        <v>0.27430048715288152</v>
      </c>
      <c r="E520" s="154">
        <f>E519*4/F519</f>
        <v>0.42496614551274159</v>
      </c>
      <c r="F520" s="154">
        <f>F519/2100</f>
        <v>0.27076666666666666</v>
      </c>
      <c r="G520" s="162"/>
      <c r="H520" s="154">
        <f>H519*4/K519</f>
        <v>0.25533883723956452</v>
      </c>
      <c r="I520" s="86">
        <f>I519*9/K519</f>
        <v>0.2676720211673872</v>
      </c>
      <c r="J520" s="86">
        <f>J519*4/K519</f>
        <v>0.44752251926608155</v>
      </c>
      <c r="K520" s="86">
        <f>K519/2450</f>
        <v>0.28229795918367345</v>
      </c>
      <c r="L520" s="52"/>
      <c r="M520" s="86">
        <f>M519*4/P519</f>
        <v>0.24947992712519226</v>
      </c>
      <c r="N520" s="86">
        <f>N519*9/P519</f>
        <v>0.2629307560115256</v>
      </c>
      <c r="O520" s="86">
        <f>O519*4/P519</f>
        <v>0.45647539183130259</v>
      </c>
      <c r="P520" s="86">
        <f>P519/2700</f>
        <v>0.2866407407407407</v>
      </c>
    </row>
    <row r="521" spans="1:17" x14ac:dyDescent="0.25">
      <c r="A521" s="34"/>
      <c r="B521" s="35"/>
      <c r="C521" s="36"/>
      <c r="D521" s="36"/>
      <c r="E521" s="36"/>
      <c r="F521" s="36"/>
      <c r="G521" s="35"/>
      <c r="H521" s="36"/>
      <c r="I521" s="36"/>
      <c r="J521" s="36"/>
      <c r="K521" s="36"/>
      <c r="L521" s="35"/>
      <c r="M521" s="36"/>
      <c r="N521" s="36"/>
      <c r="O521" s="36"/>
      <c r="P521" s="1"/>
    </row>
    <row r="522" spans="1:17" ht="25.5" x14ac:dyDescent="0.25">
      <c r="A522" s="205" t="s">
        <v>26</v>
      </c>
      <c r="B522" s="45" t="s">
        <v>32</v>
      </c>
      <c r="C522" s="45" t="s">
        <v>33</v>
      </c>
      <c r="D522" s="45" t="s">
        <v>34</v>
      </c>
      <c r="E522" s="45" t="s">
        <v>35</v>
      </c>
      <c r="F522" s="45" t="s">
        <v>36</v>
      </c>
      <c r="G522" s="45" t="s">
        <v>37</v>
      </c>
      <c r="H522" s="45" t="s">
        <v>38</v>
      </c>
      <c r="I522" s="45" t="s">
        <v>39</v>
      </c>
      <c r="J522" s="45" t="s">
        <v>40</v>
      </c>
      <c r="K522" s="45" t="s">
        <v>41</v>
      </c>
      <c r="L522" s="45" t="s">
        <v>42</v>
      </c>
      <c r="M522" s="36"/>
      <c r="N522" s="14"/>
      <c r="O522" s="14"/>
      <c r="P522" s="14"/>
    </row>
    <row r="523" spans="1:17" x14ac:dyDescent="0.25">
      <c r="A523" s="44" t="s">
        <v>27</v>
      </c>
      <c r="B523" s="55">
        <v>516.4</v>
      </c>
      <c r="C523" s="55">
        <v>0.6</v>
      </c>
      <c r="D523" s="55">
        <v>6.3</v>
      </c>
      <c r="E523" s="55">
        <v>15.4</v>
      </c>
      <c r="F523" s="55">
        <v>0.3</v>
      </c>
      <c r="G523" s="55">
        <v>0.1</v>
      </c>
      <c r="H523" s="55">
        <v>15</v>
      </c>
      <c r="I523" s="55">
        <v>0.8</v>
      </c>
      <c r="J523" s="55">
        <v>66</v>
      </c>
      <c r="K523" s="55">
        <v>0.8</v>
      </c>
      <c r="L523" s="55">
        <v>32.799999999999997</v>
      </c>
      <c r="M523" s="36"/>
      <c r="N523" s="4"/>
      <c r="O523" s="4"/>
      <c r="P523" s="4"/>
    </row>
    <row r="524" spans="1:17" x14ac:dyDescent="0.25">
      <c r="A524" s="44" t="s">
        <v>25</v>
      </c>
      <c r="B524" s="55">
        <v>843.9</v>
      </c>
      <c r="C524" s="55">
        <v>0.7</v>
      </c>
      <c r="D524" s="55">
        <v>8.2799999999999994</v>
      </c>
      <c r="E524" s="55">
        <v>44.3</v>
      </c>
      <c r="F524" s="55">
        <v>0.5</v>
      </c>
      <c r="G524" s="55">
        <v>0.2</v>
      </c>
      <c r="H524" s="55">
        <v>17.2</v>
      </c>
      <c r="I524" s="55">
        <v>0.9</v>
      </c>
      <c r="J524" s="55">
        <v>85.4</v>
      </c>
      <c r="K524" s="55">
        <v>0.8</v>
      </c>
      <c r="L524" s="55">
        <v>35.799999999999997</v>
      </c>
      <c r="M524" s="36"/>
      <c r="N524" s="14"/>
      <c r="O524" s="14"/>
      <c r="P524" s="18"/>
    </row>
    <row r="525" spans="1:17" x14ac:dyDescent="0.25">
      <c r="A525" s="44" t="s">
        <v>28</v>
      </c>
      <c r="B525" s="55">
        <v>936.4</v>
      </c>
      <c r="C525" s="55">
        <v>0.8</v>
      </c>
      <c r="D525" s="55">
        <v>9.66</v>
      </c>
      <c r="E525" s="55">
        <v>46.2</v>
      </c>
      <c r="F525" s="55">
        <v>0.6</v>
      </c>
      <c r="G525" s="55">
        <v>0.3</v>
      </c>
      <c r="H525" s="55">
        <v>18</v>
      </c>
      <c r="I525" s="55">
        <v>0.9</v>
      </c>
      <c r="J525" s="55">
        <v>97.2</v>
      </c>
      <c r="K525" s="55">
        <v>0.9</v>
      </c>
      <c r="L525" s="55">
        <v>36.200000000000003</v>
      </c>
      <c r="M525" s="36"/>
      <c r="N525" s="4"/>
      <c r="O525" s="4"/>
      <c r="P525" s="60"/>
    </row>
    <row r="526" spans="1:17" ht="25.5" x14ac:dyDescent="0.25">
      <c r="A526" s="205" t="s">
        <v>29</v>
      </c>
      <c r="B526" s="56" t="s">
        <v>44</v>
      </c>
      <c r="C526" s="56" t="s">
        <v>45</v>
      </c>
      <c r="D526" s="56" t="s">
        <v>46</v>
      </c>
      <c r="E526" s="56" t="s">
        <v>47</v>
      </c>
      <c r="F526" s="56" t="s">
        <v>48</v>
      </c>
      <c r="G526" s="56" t="s">
        <v>49</v>
      </c>
      <c r="H526" s="36"/>
      <c r="I526" s="301" t="s">
        <v>43</v>
      </c>
      <c r="J526" s="300"/>
      <c r="K526" s="36"/>
      <c r="L526" s="38"/>
      <c r="M526" s="36"/>
      <c r="N526" s="36"/>
      <c r="O526" s="17"/>
      <c r="P526" s="29"/>
    </row>
    <row r="527" spans="1:17" x14ac:dyDescent="0.25">
      <c r="A527" s="44" t="s">
        <v>27</v>
      </c>
      <c r="B527" s="55">
        <v>688.8</v>
      </c>
      <c r="C527" s="55">
        <v>72</v>
      </c>
      <c r="D527" s="55">
        <v>35.4</v>
      </c>
      <c r="E527" s="55">
        <v>80.599999999999994</v>
      </c>
      <c r="F527" s="55">
        <v>1.9</v>
      </c>
      <c r="G527" s="55">
        <v>0.1</v>
      </c>
      <c r="H527" s="39"/>
      <c r="I527" s="299">
        <v>10.5</v>
      </c>
      <c r="J527" s="300"/>
      <c r="K527" s="36"/>
      <c r="L527" s="38"/>
      <c r="M527" s="36"/>
      <c r="N527" s="36"/>
      <c r="O527" s="28"/>
      <c r="P527" s="4"/>
    </row>
    <row r="528" spans="1:17" x14ac:dyDescent="0.25">
      <c r="A528" s="44" t="s">
        <v>25</v>
      </c>
      <c r="B528" s="41">
        <v>1029</v>
      </c>
      <c r="C528" s="41">
        <v>181.2</v>
      </c>
      <c r="D528" s="55">
        <v>157.1</v>
      </c>
      <c r="E528" s="41">
        <v>553.1</v>
      </c>
      <c r="F528" s="41">
        <v>5.8</v>
      </c>
      <c r="G528" s="41">
        <v>0.9</v>
      </c>
      <c r="H528" s="39"/>
      <c r="I528" s="299">
        <v>13.6</v>
      </c>
      <c r="J528" s="300"/>
      <c r="K528" s="36"/>
      <c r="L528" s="38"/>
      <c r="M528" s="36"/>
      <c r="N528" s="36"/>
      <c r="O528" s="28"/>
      <c r="P528" s="11"/>
    </row>
    <row r="529" spans="1:16" x14ac:dyDescent="0.25">
      <c r="A529" s="44" t="s">
        <v>28</v>
      </c>
      <c r="B529" s="55">
        <v>1138.9000000000001</v>
      </c>
      <c r="C529" s="41">
        <v>193.3</v>
      </c>
      <c r="D529" s="41">
        <v>172.2</v>
      </c>
      <c r="E529" s="55">
        <v>601.6</v>
      </c>
      <c r="F529" s="41">
        <v>6.6</v>
      </c>
      <c r="G529" s="41">
        <v>1</v>
      </c>
      <c r="H529" s="39"/>
      <c r="I529" s="302">
        <v>15.7</v>
      </c>
      <c r="J529" s="300"/>
      <c r="K529" s="36"/>
      <c r="L529" s="38"/>
      <c r="M529" s="36"/>
      <c r="N529" s="36"/>
      <c r="O529" s="28"/>
      <c r="P529" s="11"/>
    </row>
    <row r="530" spans="1:16" x14ac:dyDescent="0.25">
      <c r="A530" s="172"/>
      <c r="B530" s="173"/>
      <c r="C530" s="173"/>
      <c r="D530" s="173"/>
      <c r="E530" s="173"/>
      <c r="F530" s="173"/>
      <c r="G530" s="173"/>
      <c r="H530" s="39"/>
      <c r="I530" s="173"/>
      <c r="J530" s="173"/>
      <c r="K530" s="36"/>
      <c r="L530" s="38"/>
      <c r="M530" s="36"/>
      <c r="N530" s="36"/>
      <c r="O530" s="36"/>
      <c r="P530" s="1"/>
    </row>
    <row r="531" spans="1:16" x14ac:dyDescent="0.25">
      <c r="A531" s="4"/>
      <c r="B531" s="11"/>
      <c r="C531" s="11"/>
      <c r="D531" s="11"/>
      <c r="E531" s="11"/>
      <c r="F531" s="11"/>
      <c r="G531" s="11"/>
      <c r="H531" s="28"/>
      <c r="I531" s="28"/>
      <c r="J531" s="28"/>
      <c r="K531" s="28"/>
      <c r="L531" s="28"/>
      <c r="M531" s="28"/>
      <c r="N531" s="28"/>
      <c r="O531" s="28"/>
      <c r="P531" s="4"/>
    </row>
    <row r="532" spans="1:16" x14ac:dyDescent="0.25">
      <c r="A532" s="172"/>
      <c r="B532" s="208"/>
      <c r="C532" s="208"/>
      <c r="D532" s="208"/>
      <c r="E532" s="208"/>
      <c r="F532" s="208"/>
      <c r="G532" s="208"/>
      <c r="H532" s="39"/>
      <c r="I532" s="208"/>
      <c r="J532" s="203"/>
      <c r="K532" s="36"/>
      <c r="L532" s="38"/>
      <c r="M532" s="36"/>
      <c r="N532" s="36"/>
      <c r="O532" s="36"/>
      <c r="P532" s="1"/>
    </row>
    <row r="533" spans="1:16" x14ac:dyDescent="0.25">
      <c r="A533" s="4"/>
      <c r="B533" s="11"/>
      <c r="C533" s="11"/>
      <c r="D533" s="11"/>
      <c r="E533" s="11"/>
      <c r="F533" s="11"/>
      <c r="G533" s="11"/>
      <c r="H533" s="28"/>
      <c r="I533" s="28"/>
      <c r="J533" s="28"/>
      <c r="K533" s="28"/>
      <c r="L533" s="28"/>
      <c r="M533" s="28"/>
      <c r="N533" s="28"/>
      <c r="O533" s="28"/>
      <c r="P533" s="4"/>
    </row>
    <row r="534" spans="1:16" x14ac:dyDescent="0.25">
      <c r="A534" s="197"/>
      <c r="B534" s="173"/>
      <c r="C534" s="173"/>
      <c r="D534" s="173"/>
      <c r="E534" s="173"/>
      <c r="F534" s="173"/>
      <c r="G534" s="173"/>
      <c r="H534" s="39"/>
      <c r="I534" s="173"/>
      <c r="J534" s="173"/>
      <c r="K534" s="36"/>
      <c r="L534" s="38"/>
      <c r="M534" s="36"/>
      <c r="N534" s="36"/>
      <c r="O534" s="36"/>
      <c r="P534" s="1"/>
    </row>
    <row r="535" spans="1:16" x14ac:dyDescent="0.25">
      <c r="A535" s="197"/>
      <c r="B535" s="173"/>
      <c r="C535" s="173"/>
      <c r="D535" s="173"/>
      <c r="E535" s="173"/>
      <c r="F535" s="173"/>
      <c r="G535" s="173"/>
      <c r="H535" s="39"/>
      <c r="I535" s="173"/>
      <c r="J535" s="173"/>
      <c r="K535" s="36"/>
      <c r="L535" s="38"/>
      <c r="M535" s="36"/>
      <c r="N535" s="36"/>
      <c r="O535" s="36"/>
      <c r="P535" s="1"/>
    </row>
    <row r="536" spans="1:16" x14ac:dyDescent="0.25">
      <c r="A536" s="4"/>
      <c r="B536" s="11"/>
      <c r="C536" s="11"/>
      <c r="D536" s="11"/>
      <c r="E536" s="11"/>
      <c r="F536" s="11"/>
      <c r="G536" s="11"/>
      <c r="H536" s="28"/>
      <c r="I536" s="28"/>
      <c r="J536" s="28"/>
      <c r="K536" s="28"/>
      <c r="L536" s="28"/>
      <c r="M536" s="28"/>
      <c r="N536" s="28"/>
      <c r="O536" s="28"/>
      <c r="P536" s="4"/>
    </row>
    <row r="537" spans="1:16" x14ac:dyDescent="0.25">
      <c r="A537" s="197"/>
      <c r="B537" s="173"/>
      <c r="C537" s="173"/>
      <c r="D537" s="173"/>
      <c r="E537" s="173"/>
      <c r="F537" s="173"/>
      <c r="G537" s="173"/>
      <c r="H537" s="39"/>
      <c r="I537" s="173"/>
      <c r="J537" s="173"/>
      <c r="K537" s="36"/>
      <c r="L537" s="38"/>
      <c r="M537" s="36"/>
      <c r="N537" s="36"/>
      <c r="O537" s="36"/>
      <c r="P537" s="1"/>
    </row>
    <row r="538" spans="1:16" x14ac:dyDescent="0.25">
      <c r="A538" s="197"/>
      <c r="B538" s="173"/>
      <c r="C538" s="173"/>
      <c r="D538" s="173"/>
      <c r="E538" s="173"/>
      <c r="F538" s="173"/>
      <c r="G538" s="173"/>
      <c r="H538" s="39"/>
      <c r="I538" s="173"/>
      <c r="J538" s="173"/>
      <c r="K538" s="36"/>
      <c r="L538" s="38"/>
      <c r="M538" s="36"/>
      <c r="N538" s="36"/>
      <c r="O538" s="36"/>
      <c r="P538" s="1"/>
    </row>
    <row r="539" spans="1:16" x14ac:dyDescent="0.25">
      <c r="A539" s="197"/>
      <c r="B539" s="173"/>
      <c r="C539" s="173"/>
      <c r="D539" s="173"/>
      <c r="E539" s="173"/>
      <c r="F539" s="173"/>
      <c r="G539" s="173"/>
      <c r="H539" s="39"/>
      <c r="I539" s="173"/>
      <c r="J539" s="173"/>
      <c r="K539" s="36"/>
      <c r="L539" s="38"/>
      <c r="M539" s="36"/>
      <c r="N539" s="36"/>
      <c r="O539" s="36"/>
      <c r="P539" s="1"/>
    </row>
    <row r="540" spans="1:16" x14ac:dyDescent="0.25">
      <c r="A540" s="197"/>
      <c r="B540" s="173"/>
      <c r="C540" s="173"/>
      <c r="D540" s="173"/>
      <c r="E540" s="173"/>
      <c r="F540" s="173"/>
      <c r="G540" s="173"/>
      <c r="H540" s="39"/>
      <c r="I540" s="173"/>
      <c r="J540" s="173"/>
      <c r="K540" s="36"/>
      <c r="L540" s="38"/>
      <c r="M540" s="36"/>
      <c r="N540" s="36"/>
      <c r="O540" s="36"/>
      <c r="P540" s="1"/>
    </row>
    <row r="541" spans="1:16" x14ac:dyDescent="0.25">
      <c r="A541" s="200" t="s">
        <v>73</v>
      </c>
      <c r="B541" s="38"/>
      <c r="C541" s="38"/>
      <c r="D541" s="38"/>
      <c r="E541" s="38"/>
      <c r="F541" s="38"/>
      <c r="G541" s="38"/>
      <c r="H541" s="36"/>
      <c r="I541" s="36"/>
      <c r="J541" s="36"/>
      <c r="K541" s="36"/>
      <c r="L541" s="35"/>
      <c r="M541" s="36"/>
      <c r="N541" s="36"/>
      <c r="O541" s="36"/>
      <c r="P541" s="1"/>
    </row>
    <row r="542" spans="1:16" x14ac:dyDescent="0.25">
      <c r="A542" s="202" t="s">
        <v>22</v>
      </c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10"/>
    </row>
    <row r="543" spans="1:16" x14ac:dyDescent="0.25">
      <c r="A543" s="90">
        <v>1</v>
      </c>
      <c r="B543" s="19">
        <v>2</v>
      </c>
      <c r="C543" s="19">
        <v>3</v>
      </c>
      <c r="D543" s="19">
        <v>4</v>
      </c>
      <c r="E543" s="19">
        <v>5</v>
      </c>
      <c r="F543" s="19">
        <v>6</v>
      </c>
      <c r="G543" s="19">
        <v>7</v>
      </c>
      <c r="H543" s="19">
        <v>8</v>
      </c>
      <c r="I543" s="19">
        <v>9</v>
      </c>
      <c r="J543" s="19">
        <v>10</v>
      </c>
      <c r="K543" s="19">
        <v>11</v>
      </c>
      <c r="L543" s="19">
        <v>12</v>
      </c>
      <c r="M543" s="19">
        <v>13</v>
      </c>
      <c r="N543" s="19">
        <v>14</v>
      </c>
      <c r="O543" s="19">
        <v>15</v>
      </c>
      <c r="P543" s="19">
        <v>16</v>
      </c>
    </row>
    <row r="544" spans="1:16" x14ac:dyDescent="0.25">
      <c r="A544" s="155" t="s">
        <v>151</v>
      </c>
      <c r="B544" s="7">
        <v>70</v>
      </c>
      <c r="C544" s="9">
        <v>10.6</v>
      </c>
      <c r="D544" s="9">
        <v>2.5</v>
      </c>
      <c r="E544" s="9">
        <v>7.8</v>
      </c>
      <c r="F544" s="9">
        <v>181.6</v>
      </c>
      <c r="G544" s="7">
        <v>90</v>
      </c>
      <c r="H544" s="9">
        <v>11.6</v>
      </c>
      <c r="I544" s="9">
        <v>2.7</v>
      </c>
      <c r="J544" s="9">
        <v>11</v>
      </c>
      <c r="K544" s="9">
        <v>200.1</v>
      </c>
      <c r="L544" s="7">
        <v>100</v>
      </c>
      <c r="M544" s="9">
        <v>12.2</v>
      </c>
      <c r="N544" s="9">
        <v>2.7</v>
      </c>
      <c r="O544" s="9">
        <v>13.3</v>
      </c>
      <c r="P544" s="9">
        <v>233.2</v>
      </c>
    </row>
    <row r="545" spans="1:16" x14ac:dyDescent="0.25">
      <c r="A545" s="44" t="s">
        <v>87</v>
      </c>
      <c r="B545" s="56">
        <v>20</v>
      </c>
      <c r="C545" s="65">
        <v>0.76</v>
      </c>
      <c r="D545" s="65">
        <v>1.9</v>
      </c>
      <c r="E545" s="65">
        <v>2.37</v>
      </c>
      <c r="F545" s="89">
        <f t="shared" ref="F545:F546" si="73">C545*4+D545*9+E545*4</f>
        <v>29.619999999999997</v>
      </c>
      <c r="G545" s="56">
        <v>20</v>
      </c>
      <c r="H545" s="65">
        <v>0.76</v>
      </c>
      <c r="I545" s="65">
        <v>1.9</v>
      </c>
      <c r="J545" s="65">
        <v>2.37</v>
      </c>
      <c r="K545" s="89">
        <f t="shared" ref="K545:K546" si="74">H545*4+I545*9+J545*4</f>
        <v>29.619999999999997</v>
      </c>
      <c r="L545" s="56">
        <v>20</v>
      </c>
      <c r="M545" s="65">
        <v>0.76</v>
      </c>
      <c r="N545" s="65">
        <v>1.9</v>
      </c>
      <c r="O545" s="65">
        <v>2.37</v>
      </c>
      <c r="P545" s="89">
        <f t="shared" ref="P545:P549" si="75">M545*4+N545*9+O545*4</f>
        <v>29.619999999999997</v>
      </c>
    </row>
    <row r="546" spans="1:16" ht="25.5" x14ac:dyDescent="0.25">
      <c r="A546" s="44" t="s">
        <v>67</v>
      </c>
      <c r="B546" s="47">
        <v>130</v>
      </c>
      <c r="C546" s="42">
        <v>2.4</v>
      </c>
      <c r="D546" s="42">
        <v>4.7</v>
      </c>
      <c r="E546" s="42">
        <v>12.6</v>
      </c>
      <c r="F546" s="85">
        <f t="shared" si="73"/>
        <v>102.30000000000001</v>
      </c>
      <c r="G546" s="47">
        <v>150</v>
      </c>
      <c r="H546" s="42">
        <v>2.7</v>
      </c>
      <c r="I546" s="42">
        <v>7.3</v>
      </c>
      <c r="J546" s="42">
        <v>14.5</v>
      </c>
      <c r="K546" s="85">
        <f t="shared" si="74"/>
        <v>134.5</v>
      </c>
      <c r="L546" s="47">
        <v>180</v>
      </c>
      <c r="M546" s="42">
        <v>3.1</v>
      </c>
      <c r="N546" s="42">
        <v>6.5</v>
      </c>
      <c r="O546" s="42">
        <v>16.7</v>
      </c>
      <c r="P546" s="85">
        <f t="shared" si="75"/>
        <v>137.69999999999999</v>
      </c>
    </row>
    <row r="547" spans="1:16" ht="25.5" x14ac:dyDescent="0.25">
      <c r="A547" s="109" t="s">
        <v>186</v>
      </c>
      <c r="B547" s="118">
        <v>30</v>
      </c>
      <c r="C547" s="124">
        <v>1.56</v>
      </c>
      <c r="D547" s="124">
        <v>0.12</v>
      </c>
      <c r="E547" s="124">
        <v>4.08</v>
      </c>
      <c r="F547" s="106">
        <v>23.1</v>
      </c>
      <c r="G547" s="118">
        <v>30</v>
      </c>
      <c r="H547" s="124">
        <v>1.56</v>
      </c>
      <c r="I547" s="124">
        <v>0.12</v>
      </c>
      <c r="J547" s="124">
        <v>4.08</v>
      </c>
      <c r="K547" s="106">
        <v>23.1</v>
      </c>
      <c r="L547" s="118">
        <v>30</v>
      </c>
      <c r="M547" s="124">
        <v>1.56</v>
      </c>
      <c r="N547" s="124">
        <v>0.12</v>
      </c>
      <c r="O547" s="124">
        <v>4.08</v>
      </c>
      <c r="P547" s="106">
        <v>23.1</v>
      </c>
    </row>
    <row r="548" spans="1:16" x14ac:dyDescent="0.25">
      <c r="A548" s="109" t="s">
        <v>153</v>
      </c>
      <c r="B548" s="118">
        <v>200</v>
      </c>
      <c r="C548" s="133">
        <v>7.7</v>
      </c>
      <c r="D548" s="133">
        <v>4.3</v>
      </c>
      <c r="E548" s="133">
        <v>12.9</v>
      </c>
      <c r="F548" s="106">
        <v>122.3</v>
      </c>
      <c r="G548" s="118">
        <v>200</v>
      </c>
      <c r="H548" s="133">
        <v>7.7</v>
      </c>
      <c r="I548" s="133">
        <v>4.3</v>
      </c>
      <c r="J548" s="133">
        <v>12.9</v>
      </c>
      <c r="K548" s="106">
        <v>122.3</v>
      </c>
      <c r="L548" s="118">
        <v>200</v>
      </c>
      <c r="M548" s="133">
        <v>7.7</v>
      </c>
      <c r="N548" s="133">
        <v>4.3</v>
      </c>
      <c r="O548" s="133">
        <v>12.9</v>
      </c>
      <c r="P548" s="106">
        <v>122.3</v>
      </c>
    </row>
    <row r="549" spans="1:16" ht="25.5" x14ac:dyDescent="0.25">
      <c r="A549" s="44" t="s">
        <v>146</v>
      </c>
      <c r="B549" s="45">
        <v>30</v>
      </c>
      <c r="C549" s="50">
        <v>2.2000000000000002</v>
      </c>
      <c r="D549" s="50">
        <v>0.3</v>
      </c>
      <c r="E549" s="50">
        <v>13.8</v>
      </c>
      <c r="F549" s="50">
        <v>67.5</v>
      </c>
      <c r="G549" s="45">
        <v>50</v>
      </c>
      <c r="H549" s="50">
        <v>3.7</v>
      </c>
      <c r="I549" s="50">
        <v>0.5</v>
      </c>
      <c r="J549" s="50">
        <v>22.9</v>
      </c>
      <c r="K549" s="50">
        <v>112.5</v>
      </c>
      <c r="L549" s="45">
        <v>50</v>
      </c>
      <c r="M549" s="32">
        <v>3.7</v>
      </c>
      <c r="N549" s="32">
        <v>0.5</v>
      </c>
      <c r="O549" s="32">
        <v>22.9</v>
      </c>
      <c r="P549" s="85">
        <f t="shared" si="75"/>
        <v>110.89999999999999</v>
      </c>
    </row>
    <row r="550" spans="1:16" x14ac:dyDescent="0.25">
      <c r="A550" s="49" t="s">
        <v>5</v>
      </c>
      <c r="B550" s="45">
        <f>SUM(B544:B549)</f>
        <v>480</v>
      </c>
      <c r="C550" s="50">
        <f>SUM(C544:C549)</f>
        <v>25.22</v>
      </c>
      <c r="D550" s="50">
        <f t="shared" ref="D550:F550" si="76">SUM(D544:D549)</f>
        <v>13.82</v>
      </c>
      <c r="E550" s="50">
        <f t="shared" si="76"/>
        <v>53.55</v>
      </c>
      <c r="F550" s="50">
        <f t="shared" si="76"/>
        <v>526.42000000000007</v>
      </c>
      <c r="G550" s="45">
        <f t="shared" ref="G550:P550" si="77">SUM(G544:G549)</f>
        <v>540</v>
      </c>
      <c r="H550" s="50">
        <f t="shared" si="77"/>
        <v>28.019999999999996</v>
      </c>
      <c r="I550" s="50">
        <f t="shared" si="77"/>
        <v>16.819999999999997</v>
      </c>
      <c r="J550" s="50">
        <f t="shared" si="77"/>
        <v>67.75</v>
      </c>
      <c r="K550" s="50">
        <f t="shared" si="77"/>
        <v>622.12000000000012</v>
      </c>
      <c r="L550" s="45">
        <f t="shared" si="77"/>
        <v>580</v>
      </c>
      <c r="M550" s="50">
        <f t="shared" si="77"/>
        <v>29.019999999999996</v>
      </c>
      <c r="N550" s="50">
        <f t="shared" si="77"/>
        <v>16.02</v>
      </c>
      <c r="O550" s="50">
        <f t="shared" si="77"/>
        <v>72.25</v>
      </c>
      <c r="P550" s="50">
        <f t="shared" si="77"/>
        <v>656.81999999999994</v>
      </c>
    </row>
    <row r="551" spans="1:16" x14ac:dyDescent="0.25">
      <c r="A551" s="51" t="s">
        <v>24</v>
      </c>
      <c r="B551" s="52"/>
      <c r="C551" s="86">
        <f>C550*4/F550</f>
        <v>0.19163405645682152</v>
      </c>
      <c r="D551" s="86">
        <f>D550*9/F550</f>
        <v>0.23627521750693359</v>
      </c>
      <c r="E551" s="86">
        <f>E550*4/F550</f>
        <v>0.40689943391208533</v>
      </c>
      <c r="F551" s="154">
        <f>F550/2100</f>
        <v>0.2506761904761905</v>
      </c>
      <c r="G551" s="52"/>
      <c r="H551" s="86">
        <f>H550*4/K550</f>
        <v>0.18015816884202399</v>
      </c>
      <c r="I551" s="86">
        <f>I550*9/K550</f>
        <v>0.24332926123577434</v>
      </c>
      <c r="J551" s="86">
        <f>J550*4/K550</f>
        <v>0.43560727833858409</v>
      </c>
      <c r="K551" s="86">
        <f>K550/2450</f>
        <v>0.25392653061224496</v>
      </c>
      <c r="L551" s="52"/>
      <c r="M551" s="86">
        <f>M550*4/P550</f>
        <v>0.17673030662890898</v>
      </c>
      <c r="N551" s="86">
        <f>N550*9/P550</f>
        <v>0.21951219512195125</v>
      </c>
      <c r="O551" s="86">
        <f>O550*4/P550</f>
        <v>0.43999878201029208</v>
      </c>
      <c r="P551" s="86">
        <f>P550/2600</f>
        <v>0.25262307692307689</v>
      </c>
    </row>
    <row r="552" spans="1:16" x14ac:dyDescent="0.25">
      <c r="A552" s="34"/>
      <c r="B552" s="35"/>
      <c r="C552" s="36"/>
      <c r="D552" s="36"/>
      <c r="E552" s="36"/>
      <c r="F552" s="36"/>
      <c r="G552" s="35"/>
      <c r="H552" s="36"/>
      <c r="I552" s="36"/>
      <c r="J552" s="36"/>
      <c r="K552" s="36"/>
      <c r="L552" s="35"/>
      <c r="M552" s="36"/>
      <c r="N552" s="36"/>
      <c r="O552" s="36"/>
      <c r="P552" s="1"/>
    </row>
    <row r="553" spans="1:16" ht="25.5" x14ac:dyDescent="0.25">
      <c r="A553" s="205" t="s">
        <v>26</v>
      </c>
      <c r="B553" s="45" t="s">
        <v>32</v>
      </c>
      <c r="C553" s="45" t="s">
        <v>33</v>
      </c>
      <c r="D553" s="45" t="s">
        <v>34</v>
      </c>
      <c r="E553" s="45" t="s">
        <v>35</v>
      </c>
      <c r="F553" s="45" t="s">
        <v>36</v>
      </c>
      <c r="G553" s="45" t="s">
        <v>37</v>
      </c>
      <c r="H553" s="45" t="s">
        <v>38</v>
      </c>
      <c r="I553" s="45" t="s">
        <v>39</v>
      </c>
      <c r="J553" s="45" t="s">
        <v>40</v>
      </c>
      <c r="K553" s="45" t="s">
        <v>41</v>
      </c>
      <c r="L553" s="45" t="s">
        <v>42</v>
      </c>
      <c r="M553" s="36"/>
      <c r="N553" s="14"/>
      <c r="O553" s="14"/>
      <c r="P553" s="14"/>
    </row>
    <row r="554" spans="1:16" x14ac:dyDescent="0.25">
      <c r="A554" s="44" t="s">
        <v>27</v>
      </c>
      <c r="B554" s="55">
        <v>628.5</v>
      </c>
      <c r="C554" s="55">
        <v>1.1000000000000001</v>
      </c>
      <c r="D554" s="55">
        <v>5.26</v>
      </c>
      <c r="E554" s="55">
        <v>21.54</v>
      </c>
      <c r="F554" s="55">
        <v>0.4</v>
      </c>
      <c r="G554" s="55">
        <v>0.3</v>
      </c>
      <c r="H554" s="55">
        <v>7.14</v>
      </c>
      <c r="I554" s="55">
        <v>0.5</v>
      </c>
      <c r="J554" s="55">
        <v>85</v>
      </c>
      <c r="K554" s="55">
        <v>2.1</v>
      </c>
      <c r="L554" s="55">
        <v>57.04</v>
      </c>
      <c r="M554" s="36"/>
      <c r="N554" s="4"/>
      <c r="O554" s="4"/>
      <c r="P554" s="4"/>
    </row>
    <row r="555" spans="1:16" x14ac:dyDescent="0.25">
      <c r="A555" s="44" t="s">
        <v>25</v>
      </c>
      <c r="B555" s="55">
        <v>806.9</v>
      </c>
      <c r="C555" s="55">
        <v>1.2</v>
      </c>
      <c r="D555" s="55">
        <v>7.5</v>
      </c>
      <c r="E555" s="55">
        <v>25.3</v>
      </c>
      <c r="F555" s="55">
        <v>0.5</v>
      </c>
      <c r="G555" s="55">
        <v>0.5</v>
      </c>
      <c r="H555" s="55">
        <v>8.84</v>
      </c>
      <c r="I555" s="55">
        <v>0.6</v>
      </c>
      <c r="J555" s="55">
        <v>97.3</v>
      </c>
      <c r="K555" s="55">
        <v>2.15</v>
      </c>
      <c r="L555" s="55">
        <v>59.44</v>
      </c>
      <c r="M555" s="36"/>
      <c r="N555" s="5"/>
      <c r="O555" s="5"/>
      <c r="P555" s="5"/>
    </row>
    <row r="556" spans="1:16" x14ac:dyDescent="0.25">
      <c r="A556" s="44" t="s">
        <v>28</v>
      </c>
      <c r="B556" s="55">
        <v>820.9</v>
      </c>
      <c r="C556" s="55">
        <v>1.3</v>
      </c>
      <c r="D556" s="55">
        <v>8.26</v>
      </c>
      <c r="E556" s="55">
        <v>27.14</v>
      </c>
      <c r="F556" s="55">
        <v>0.5</v>
      </c>
      <c r="G556" s="55">
        <v>0.5</v>
      </c>
      <c r="H556" s="55">
        <v>9.5399999999999991</v>
      </c>
      <c r="I556" s="55">
        <v>0.6</v>
      </c>
      <c r="J556" s="55">
        <v>108.3</v>
      </c>
      <c r="K556" s="55">
        <v>2.0499999999999998</v>
      </c>
      <c r="L556" s="55">
        <v>69.64</v>
      </c>
      <c r="M556" s="36"/>
      <c r="N556" s="14"/>
      <c r="O556" s="14"/>
      <c r="P556" s="14"/>
    </row>
    <row r="557" spans="1:16" ht="25.5" x14ac:dyDescent="0.25">
      <c r="A557" s="205" t="s">
        <v>29</v>
      </c>
      <c r="B557" s="56" t="s">
        <v>44</v>
      </c>
      <c r="C557" s="56" t="s">
        <v>45</v>
      </c>
      <c r="D557" s="56" t="s">
        <v>46</v>
      </c>
      <c r="E557" s="56" t="s">
        <v>47</v>
      </c>
      <c r="F557" s="56" t="s">
        <v>48</v>
      </c>
      <c r="G557" s="56" t="s">
        <v>49</v>
      </c>
      <c r="H557" s="36"/>
      <c r="I557" s="301" t="s">
        <v>43</v>
      </c>
      <c r="J557" s="300"/>
      <c r="K557" s="36"/>
      <c r="L557" s="38"/>
      <c r="M557" s="36"/>
      <c r="N557" s="5"/>
      <c r="O557" s="5"/>
      <c r="P557" s="5"/>
    </row>
    <row r="558" spans="1:16" x14ac:dyDescent="0.25">
      <c r="A558" s="44" t="s">
        <v>27</v>
      </c>
      <c r="B558" s="55">
        <v>1239.8</v>
      </c>
      <c r="C558" s="55">
        <v>201</v>
      </c>
      <c r="D558" s="55">
        <v>102.6</v>
      </c>
      <c r="E558" s="55">
        <v>308.2</v>
      </c>
      <c r="F558" s="55">
        <v>3.18</v>
      </c>
      <c r="G558" s="55">
        <v>0.8</v>
      </c>
      <c r="H558" s="39"/>
      <c r="I558" s="299">
        <v>8.83</v>
      </c>
      <c r="J558" s="300"/>
      <c r="K558" s="36"/>
      <c r="L558" s="38"/>
      <c r="M558" s="36"/>
      <c r="N558" s="5"/>
      <c r="O558" s="5"/>
      <c r="P558" s="5"/>
    </row>
    <row r="559" spans="1:16" x14ac:dyDescent="0.25">
      <c r="A559" s="44" t="s">
        <v>25</v>
      </c>
      <c r="B559" s="55">
        <v>1286.2</v>
      </c>
      <c r="C559" s="55">
        <v>201</v>
      </c>
      <c r="D559" s="55">
        <v>107</v>
      </c>
      <c r="E559" s="55">
        <v>399.7</v>
      </c>
      <c r="F559" s="55">
        <v>3.28</v>
      </c>
      <c r="G559" s="55">
        <v>0.8</v>
      </c>
      <c r="H559" s="39"/>
      <c r="I559" s="299">
        <v>9.6300000000000008</v>
      </c>
      <c r="J559" s="300"/>
      <c r="K559" s="36"/>
      <c r="L559" s="38"/>
      <c r="M559" s="36"/>
      <c r="N559" s="36"/>
      <c r="O559" s="36"/>
      <c r="P559" s="1"/>
    </row>
    <row r="560" spans="1:16" x14ac:dyDescent="0.25">
      <c r="A560" s="44" t="s">
        <v>28</v>
      </c>
      <c r="B560" s="55">
        <v>1366.2</v>
      </c>
      <c r="C560" s="55">
        <v>212.9</v>
      </c>
      <c r="D560" s="55">
        <v>109</v>
      </c>
      <c r="E560" s="55">
        <v>424.7</v>
      </c>
      <c r="F560" s="55">
        <v>3.38</v>
      </c>
      <c r="G560" s="55">
        <v>0.8</v>
      </c>
      <c r="H560" s="39"/>
      <c r="I560" s="299">
        <v>9.83</v>
      </c>
      <c r="J560" s="300"/>
      <c r="K560" s="36"/>
      <c r="L560" s="38"/>
      <c r="M560" s="36"/>
      <c r="N560" s="36"/>
      <c r="O560" s="36"/>
      <c r="P560" s="1"/>
    </row>
    <row r="561" spans="1:16" x14ac:dyDescent="0.25">
      <c r="A561" s="172"/>
      <c r="B561" s="173"/>
      <c r="C561" s="173"/>
      <c r="D561" s="173"/>
      <c r="E561" s="173"/>
      <c r="F561" s="173"/>
      <c r="G561" s="173"/>
      <c r="H561" s="39"/>
      <c r="I561" s="173"/>
      <c r="J561" s="173"/>
      <c r="K561" s="36"/>
      <c r="L561" s="38"/>
      <c r="M561" s="36"/>
      <c r="N561" s="36"/>
      <c r="O561" s="36"/>
      <c r="P561" s="1"/>
    </row>
    <row r="562" spans="1:16" x14ac:dyDescent="0.25">
      <c r="A562" s="4"/>
      <c r="B562" s="11"/>
      <c r="C562" s="11"/>
      <c r="D562" s="11"/>
      <c r="E562" s="11"/>
      <c r="F562" s="11"/>
      <c r="G562" s="11"/>
      <c r="H562" s="28"/>
      <c r="I562" s="28"/>
      <c r="J562" s="28"/>
      <c r="K562" s="28"/>
      <c r="L562" s="28"/>
      <c r="M562" s="28"/>
      <c r="N562" s="28"/>
      <c r="O562" s="28"/>
      <c r="P562" s="4"/>
    </row>
    <row r="563" spans="1:16" x14ac:dyDescent="0.25">
      <c r="A563" s="172"/>
      <c r="B563" s="208"/>
      <c r="C563" s="208"/>
      <c r="D563" s="208"/>
      <c r="E563" s="208"/>
      <c r="F563" s="208"/>
      <c r="G563" s="208"/>
      <c r="H563" s="39"/>
      <c r="I563" s="208"/>
      <c r="J563" s="203"/>
      <c r="K563" s="36"/>
      <c r="L563" s="38"/>
      <c r="M563" s="36"/>
      <c r="N563" s="36"/>
      <c r="O563" s="36"/>
      <c r="P563" s="1"/>
    </row>
    <row r="564" spans="1:16" x14ac:dyDescent="0.25">
      <c r="A564" s="4"/>
      <c r="B564" s="11"/>
      <c r="C564" s="11"/>
      <c r="D564" s="11"/>
      <c r="E564" s="11"/>
      <c r="F564" s="11"/>
      <c r="G564" s="11"/>
      <c r="H564" s="28"/>
      <c r="I564" s="28"/>
      <c r="J564" s="28"/>
      <c r="K564" s="28"/>
      <c r="L564" s="28"/>
      <c r="M564" s="28"/>
      <c r="N564" s="28"/>
      <c r="O564" s="28"/>
      <c r="P564" s="4"/>
    </row>
    <row r="565" spans="1:16" x14ac:dyDescent="0.25">
      <c r="A565" s="197"/>
      <c r="B565" s="173"/>
      <c r="C565" s="173"/>
      <c r="D565" s="173"/>
      <c r="E565" s="173"/>
      <c r="F565" s="173"/>
      <c r="G565" s="173"/>
      <c r="H565" s="39"/>
      <c r="I565" s="173"/>
      <c r="J565" s="173"/>
      <c r="K565" s="36"/>
      <c r="L565" s="38"/>
      <c r="M565" s="36"/>
      <c r="N565" s="36"/>
      <c r="O565" s="36"/>
      <c r="P565" s="1"/>
    </row>
    <row r="566" spans="1:16" x14ac:dyDescent="0.25">
      <c r="A566" s="197"/>
      <c r="B566" s="173"/>
      <c r="C566" s="173"/>
      <c r="D566" s="173"/>
      <c r="E566" s="173"/>
      <c r="F566" s="173"/>
      <c r="G566" s="173"/>
      <c r="H566" s="39"/>
      <c r="I566" s="173"/>
      <c r="J566" s="173"/>
      <c r="K566" s="36"/>
      <c r="L566" s="38"/>
      <c r="M566" s="36"/>
      <c r="N566" s="36"/>
      <c r="O566" s="36"/>
      <c r="P566" s="1"/>
    </row>
    <row r="567" spans="1:16" x14ac:dyDescent="0.25">
      <c r="A567" s="4"/>
      <c r="B567" s="11"/>
      <c r="C567" s="11"/>
      <c r="D567" s="11"/>
      <c r="E567" s="11"/>
      <c r="F567" s="11"/>
      <c r="G567" s="11"/>
      <c r="H567" s="28"/>
      <c r="I567" s="28"/>
      <c r="J567" s="28"/>
      <c r="K567" s="28"/>
      <c r="L567" s="28"/>
      <c r="M567" s="28"/>
      <c r="N567" s="28"/>
      <c r="O567" s="28"/>
      <c r="P567" s="4"/>
    </row>
    <row r="568" spans="1:16" x14ac:dyDescent="0.25">
      <c r="A568" s="197"/>
      <c r="B568" s="173"/>
      <c r="C568" s="173"/>
      <c r="D568" s="173"/>
      <c r="E568" s="173"/>
      <c r="F568" s="173"/>
      <c r="G568" s="173"/>
      <c r="H568" s="39"/>
      <c r="I568" s="173"/>
      <c r="J568" s="173"/>
      <c r="K568" s="36"/>
      <c r="L568" s="38"/>
      <c r="M568" s="36"/>
      <c r="N568" s="36"/>
      <c r="O568" s="36"/>
      <c r="P568" s="1"/>
    </row>
    <row r="569" spans="1:16" x14ac:dyDescent="0.25">
      <c r="A569" s="197"/>
      <c r="B569" s="173"/>
      <c r="C569" s="173"/>
      <c r="D569" s="173"/>
      <c r="E569" s="173"/>
      <c r="F569" s="173"/>
      <c r="G569" s="173"/>
      <c r="H569" s="39"/>
      <c r="I569" s="173"/>
      <c r="J569" s="173"/>
      <c r="K569" s="36"/>
      <c r="L569" s="38"/>
      <c r="M569" s="36"/>
      <c r="N569" s="36"/>
      <c r="O569" s="36"/>
      <c r="P569" s="1"/>
    </row>
    <row r="570" spans="1:16" x14ac:dyDescent="0.25">
      <c r="A570" s="197"/>
      <c r="B570" s="173"/>
      <c r="C570" s="173"/>
      <c r="D570" s="173"/>
      <c r="E570" s="173"/>
      <c r="F570" s="173"/>
      <c r="G570" s="173"/>
      <c r="H570" s="39"/>
      <c r="I570" s="173"/>
      <c r="J570" s="173"/>
      <c r="K570" s="36"/>
      <c r="L570" s="38"/>
      <c r="M570" s="36"/>
      <c r="N570" s="36"/>
      <c r="O570" s="36"/>
      <c r="P570" s="1"/>
    </row>
    <row r="571" spans="1:16" x14ac:dyDescent="0.25">
      <c r="A571" s="200" t="s">
        <v>73</v>
      </c>
      <c r="B571" s="173"/>
      <c r="C571" s="173"/>
      <c r="D571" s="173"/>
      <c r="E571" s="173"/>
      <c r="F571" s="173"/>
      <c r="G571" s="173"/>
      <c r="H571" s="39"/>
      <c r="I571" s="173"/>
      <c r="J571" s="173"/>
      <c r="K571" s="36"/>
      <c r="L571" s="38"/>
      <c r="M571" s="36"/>
      <c r="N571" s="36"/>
      <c r="O571" s="36"/>
      <c r="P571" s="1"/>
    </row>
    <row r="572" spans="1:16" x14ac:dyDescent="0.25">
      <c r="A572" s="202" t="s">
        <v>23</v>
      </c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10"/>
    </row>
    <row r="573" spans="1:16" x14ac:dyDescent="0.25">
      <c r="A573" s="83">
        <v>1</v>
      </c>
      <c r="B573" s="135">
        <v>2</v>
      </c>
      <c r="C573" s="19">
        <v>3</v>
      </c>
      <c r="D573" s="19">
        <v>4</v>
      </c>
      <c r="E573" s="19">
        <v>5</v>
      </c>
      <c r="F573" s="19">
        <v>6</v>
      </c>
      <c r="G573" s="19">
        <v>7</v>
      </c>
      <c r="H573" s="19">
        <v>8</v>
      </c>
      <c r="I573" s="19">
        <v>9</v>
      </c>
      <c r="J573" s="19">
        <v>10</v>
      </c>
      <c r="K573" s="19">
        <v>11</v>
      </c>
      <c r="L573" s="19">
        <v>12</v>
      </c>
      <c r="M573" s="19">
        <v>13</v>
      </c>
      <c r="N573" s="19">
        <v>14</v>
      </c>
      <c r="O573" s="19">
        <v>15</v>
      </c>
      <c r="P573" s="19">
        <v>16</v>
      </c>
    </row>
    <row r="574" spans="1:16" x14ac:dyDescent="0.25">
      <c r="A574" s="171" t="s">
        <v>198</v>
      </c>
      <c r="B574" s="164">
        <v>200</v>
      </c>
      <c r="C574" s="165">
        <v>7</v>
      </c>
      <c r="D574" s="165">
        <v>7.2</v>
      </c>
      <c r="E574" s="165">
        <v>13.3</v>
      </c>
      <c r="F574" s="165">
        <v>290.5</v>
      </c>
      <c r="G574" s="166">
        <v>220</v>
      </c>
      <c r="H574" s="167">
        <v>7.5</v>
      </c>
      <c r="I574" s="165">
        <v>8.1999999999999993</v>
      </c>
      <c r="J574" s="165">
        <v>16.899999999999999</v>
      </c>
      <c r="K574" s="165">
        <v>359.2</v>
      </c>
      <c r="L574" s="166">
        <v>250</v>
      </c>
      <c r="M574" s="165">
        <v>9.1999999999999993</v>
      </c>
      <c r="N574" s="165">
        <v>10.199999999999999</v>
      </c>
      <c r="O574" s="165">
        <v>19.2</v>
      </c>
      <c r="P574" s="167">
        <v>381.9</v>
      </c>
    </row>
    <row r="575" spans="1:16" x14ac:dyDescent="0.25">
      <c r="A575" s="134" t="s">
        <v>142</v>
      </c>
      <c r="B575" s="132">
        <v>200</v>
      </c>
      <c r="C575" s="93">
        <v>0.3</v>
      </c>
      <c r="D575" s="93">
        <v>0.4</v>
      </c>
      <c r="E575" s="93">
        <v>15.6</v>
      </c>
      <c r="F575" s="106">
        <v>68.5</v>
      </c>
      <c r="G575" s="113">
        <v>200</v>
      </c>
      <c r="H575" s="137">
        <v>0.3</v>
      </c>
      <c r="I575" s="93">
        <v>0.4</v>
      </c>
      <c r="J575" s="93">
        <v>15.6</v>
      </c>
      <c r="K575" s="106">
        <v>68.5</v>
      </c>
      <c r="L575" s="113">
        <v>200</v>
      </c>
      <c r="M575" s="93">
        <v>0.3</v>
      </c>
      <c r="N575" s="93">
        <v>0.4</v>
      </c>
      <c r="O575" s="93">
        <v>15.6</v>
      </c>
      <c r="P575" s="106">
        <v>68.5</v>
      </c>
    </row>
    <row r="576" spans="1:16" x14ac:dyDescent="0.25">
      <c r="A576" s="44" t="s">
        <v>148</v>
      </c>
      <c r="B576" s="45">
        <v>120</v>
      </c>
      <c r="C576" s="65">
        <v>0.38</v>
      </c>
      <c r="D576" s="136">
        <v>0.05</v>
      </c>
      <c r="E576" s="65">
        <v>15.84</v>
      </c>
      <c r="F576" s="89">
        <f t="shared" ref="F576:F577" si="78">C576*4+D576*9+E576*4</f>
        <v>65.33</v>
      </c>
      <c r="G576" s="56">
        <v>120</v>
      </c>
      <c r="H576" s="65">
        <v>0.38</v>
      </c>
      <c r="I576" s="136">
        <v>0.05</v>
      </c>
      <c r="J576" s="65">
        <v>15.84</v>
      </c>
      <c r="K576" s="89">
        <f t="shared" ref="K576:K577" si="79">H576*4+I576*9+J576*4</f>
        <v>65.33</v>
      </c>
      <c r="L576" s="56">
        <v>120</v>
      </c>
      <c r="M576" s="65">
        <v>0.38</v>
      </c>
      <c r="N576" s="136">
        <v>0.05</v>
      </c>
      <c r="O576" s="65">
        <v>15.84</v>
      </c>
      <c r="P576" s="89">
        <f t="shared" ref="P576:P577" si="80">M576*4+N576*9+O576*4</f>
        <v>65.33</v>
      </c>
    </row>
    <row r="577" spans="1:16" ht="25.5" x14ac:dyDescent="0.25">
      <c r="A577" s="44" t="s">
        <v>146</v>
      </c>
      <c r="B577" s="45">
        <v>30</v>
      </c>
      <c r="C577" s="32">
        <v>2.2000000000000002</v>
      </c>
      <c r="D577" s="32">
        <v>0.3</v>
      </c>
      <c r="E577" s="32">
        <v>13.8</v>
      </c>
      <c r="F577" s="85">
        <f t="shared" si="78"/>
        <v>66.7</v>
      </c>
      <c r="G577" s="45">
        <v>50</v>
      </c>
      <c r="H577" s="50">
        <v>3.7</v>
      </c>
      <c r="I577" s="32">
        <v>0.5</v>
      </c>
      <c r="J577" s="32">
        <v>22.9</v>
      </c>
      <c r="K577" s="85">
        <f t="shared" si="79"/>
        <v>110.89999999999999</v>
      </c>
      <c r="L577" s="45">
        <v>50</v>
      </c>
      <c r="M577" s="32">
        <v>3.7</v>
      </c>
      <c r="N577" s="32">
        <v>0.5</v>
      </c>
      <c r="O577" s="32">
        <v>22.9</v>
      </c>
      <c r="P577" s="85">
        <f t="shared" si="80"/>
        <v>110.89999999999999</v>
      </c>
    </row>
    <row r="578" spans="1:16" x14ac:dyDescent="0.25">
      <c r="A578" s="49" t="s">
        <v>5</v>
      </c>
      <c r="B578" s="45">
        <f t="shared" ref="B578:P578" si="81">SUM(B574:B577)</f>
        <v>550</v>
      </c>
      <c r="C578" s="50">
        <f t="shared" si="81"/>
        <v>9.879999999999999</v>
      </c>
      <c r="D578" s="50">
        <f t="shared" si="81"/>
        <v>7.95</v>
      </c>
      <c r="E578" s="50">
        <f t="shared" si="81"/>
        <v>58.539999999999992</v>
      </c>
      <c r="F578" s="50">
        <f t="shared" si="81"/>
        <v>491.03</v>
      </c>
      <c r="G578" s="45">
        <f t="shared" si="81"/>
        <v>590</v>
      </c>
      <c r="H578" s="50">
        <f t="shared" si="81"/>
        <v>11.879999999999999</v>
      </c>
      <c r="I578" s="50">
        <f t="shared" si="81"/>
        <v>9.15</v>
      </c>
      <c r="J578" s="50">
        <f t="shared" si="81"/>
        <v>71.240000000000009</v>
      </c>
      <c r="K578" s="50">
        <f t="shared" si="81"/>
        <v>603.92999999999995</v>
      </c>
      <c r="L578" s="45">
        <f t="shared" si="81"/>
        <v>620</v>
      </c>
      <c r="M578" s="50">
        <f t="shared" si="81"/>
        <v>13.580000000000002</v>
      </c>
      <c r="N578" s="50">
        <f t="shared" si="81"/>
        <v>11.15</v>
      </c>
      <c r="O578" s="50">
        <f t="shared" si="81"/>
        <v>73.539999999999992</v>
      </c>
      <c r="P578" s="50">
        <f t="shared" si="81"/>
        <v>626.63</v>
      </c>
    </row>
    <row r="579" spans="1:16" x14ac:dyDescent="0.25">
      <c r="A579" s="51" t="s">
        <v>24</v>
      </c>
      <c r="B579" s="52"/>
      <c r="C579" s="86">
        <f>C578*4/F578</f>
        <v>8.04838808219457E-2</v>
      </c>
      <c r="D579" s="86">
        <f>D578*9/F578</f>
        <v>0.14571411115410465</v>
      </c>
      <c r="E579" s="86">
        <f>E578*4/F578</f>
        <v>0.47687514001181186</v>
      </c>
      <c r="F579" s="143">
        <f>F578/2000</f>
        <v>0.24551499999999998</v>
      </c>
      <c r="G579" s="52"/>
      <c r="H579" s="86">
        <f>H578*4/K578</f>
        <v>7.8684615766727931E-2</v>
      </c>
      <c r="I579" s="86">
        <f>I578*9/K578</f>
        <v>0.13635686255029558</v>
      </c>
      <c r="J579" s="86">
        <f>J578*4/K578</f>
        <v>0.47184276323414975</v>
      </c>
      <c r="K579" s="143">
        <f>K578/2450</f>
        <v>0.24650204081632651</v>
      </c>
      <c r="L579" s="53"/>
      <c r="M579" s="86">
        <f>M578*4/P578</f>
        <v>8.6685923112522559E-2</v>
      </c>
      <c r="N579" s="86">
        <f>N578*9/P578</f>
        <v>0.16014234875444841</v>
      </c>
      <c r="O579" s="86">
        <f>O578*4/P578</f>
        <v>0.46943172206884443</v>
      </c>
      <c r="P579" s="86">
        <f>P578/2500</f>
        <v>0.25065199999999999</v>
      </c>
    </row>
    <row r="580" spans="1:16" x14ac:dyDescent="0.25">
      <c r="A580" s="38"/>
      <c r="B580" s="38"/>
      <c r="C580" s="29"/>
      <c r="D580" s="38"/>
      <c r="E580" s="38"/>
      <c r="F580" s="38"/>
      <c r="G580" s="38"/>
      <c r="H580" s="29"/>
      <c r="I580" s="38"/>
      <c r="J580" s="38"/>
      <c r="K580" s="38"/>
      <c r="L580" s="38"/>
      <c r="M580" s="29"/>
      <c r="N580" s="38"/>
      <c r="O580" s="38"/>
      <c r="P580" s="10"/>
    </row>
    <row r="581" spans="1:16" ht="25.5" x14ac:dyDescent="0.25">
      <c r="A581" s="205" t="s">
        <v>26</v>
      </c>
      <c r="B581" s="45" t="s">
        <v>32</v>
      </c>
      <c r="C581" s="45" t="s">
        <v>33</v>
      </c>
      <c r="D581" s="45" t="s">
        <v>34</v>
      </c>
      <c r="E581" s="45" t="s">
        <v>35</v>
      </c>
      <c r="F581" s="45" t="s">
        <v>36</v>
      </c>
      <c r="G581" s="45" t="s">
        <v>37</v>
      </c>
      <c r="H581" s="45" t="s">
        <v>38</v>
      </c>
      <c r="I581" s="45" t="s">
        <v>39</v>
      </c>
      <c r="J581" s="45" t="s">
        <v>40</v>
      </c>
      <c r="K581" s="45" t="s">
        <v>41</v>
      </c>
      <c r="L581" s="45" t="s">
        <v>42</v>
      </c>
      <c r="M581" s="38"/>
      <c r="N581" s="14"/>
      <c r="O581" s="14"/>
      <c r="P581" s="14"/>
    </row>
    <row r="582" spans="1:16" x14ac:dyDescent="0.25">
      <c r="A582" s="44" t="s">
        <v>27</v>
      </c>
      <c r="B582" s="55">
        <v>196.6</v>
      </c>
      <c r="C582" s="55">
        <v>0.1</v>
      </c>
      <c r="D582" s="55">
        <v>4.5999999999999996</v>
      </c>
      <c r="E582" s="55">
        <v>8.08</v>
      </c>
      <c r="F582" s="55">
        <v>0.2</v>
      </c>
      <c r="G582" s="55">
        <v>0.4</v>
      </c>
      <c r="H582" s="55">
        <v>5.61</v>
      </c>
      <c r="I582" s="55">
        <v>0.2</v>
      </c>
      <c r="J582" s="55">
        <v>42</v>
      </c>
      <c r="K582" s="55">
        <v>1.1000000000000001</v>
      </c>
      <c r="L582" s="55">
        <v>24.26</v>
      </c>
      <c r="M582" s="38"/>
      <c r="N582" s="4"/>
      <c r="O582" s="4"/>
      <c r="P582" s="4"/>
    </row>
    <row r="583" spans="1:16" x14ac:dyDescent="0.25">
      <c r="A583" s="44" t="s">
        <v>25</v>
      </c>
      <c r="B583" s="55">
        <v>258.7</v>
      </c>
      <c r="C583" s="55">
        <v>0.1</v>
      </c>
      <c r="D583" s="55">
        <v>7</v>
      </c>
      <c r="E583" s="55">
        <v>10.18</v>
      </c>
      <c r="F583" s="55">
        <v>0.3</v>
      </c>
      <c r="G583" s="55">
        <v>0.4</v>
      </c>
      <c r="H583" s="55">
        <v>7.6</v>
      </c>
      <c r="I583" s="55">
        <v>0.4</v>
      </c>
      <c r="J583" s="55">
        <v>58.2</v>
      </c>
      <c r="K583" s="55">
        <v>1.4</v>
      </c>
      <c r="L583" s="55">
        <v>31.36</v>
      </c>
      <c r="M583" s="38"/>
      <c r="N583" s="4"/>
      <c r="O583" s="4"/>
      <c r="P583" s="4"/>
    </row>
    <row r="584" spans="1:16" x14ac:dyDescent="0.25">
      <c r="A584" s="44" t="s">
        <v>28</v>
      </c>
      <c r="B584" s="55">
        <v>286</v>
      </c>
      <c r="C584" s="55">
        <v>0.1</v>
      </c>
      <c r="D584" s="55">
        <v>7.7</v>
      </c>
      <c r="E584" s="55">
        <v>10.78</v>
      </c>
      <c r="F584" s="55">
        <v>0.4</v>
      </c>
      <c r="G584" s="55">
        <v>0.4</v>
      </c>
      <c r="H584" s="55">
        <v>8.01</v>
      </c>
      <c r="I584" s="55">
        <v>0.4</v>
      </c>
      <c r="J584" s="55">
        <v>61.5</v>
      </c>
      <c r="K584" s="55">
        <v>1.5</v>
      </c>
      <c r="L584" s="55">
        <v>33.94</v>
      </c>
      <c r="M584" s="38"/>
      <c r="N584" s="4"/>
      <c r="O584" s="4"/>
      <c r="P584" s="4"/>
    </row>
    <row r="585" spans="1:16" ht="25.5" x14ac:dyDescent="0.25">
      <c r="A585" s="205" t="s">
        <v>29</v>
      </c>
      <c r="B585" s="45" t="s">
        <v>44</v>
      </c>
      <c r="C585" s="45" t="s">
        <v>45</v>
      </c>
      <c r="D585" s="45" t="s">
        <v>46</v>
      </c>
      <c r="E585" s="45" t="s">
        <v>47</v>
      </c>
      <c r="F585" s="45" t="s">
        <v>48</v>
      </c>
      <c r="G585" s="45" t="s">
        <v>49</v>
      </c>
      <c r="H585" s="36"/>
      <c r="I585" s="301" t="s">
        <v>43</v>
      </c>
      <c r="J585" s="300"/>
      <c r="K585" s="36"/>
      <c r="L585" s="38"/>
      <c r="M585" s="38"/>
      <c r="N585" s="14"/>
      <c r="O585" s="14"/>
      <c r="P585" s="14"/>
    </row>
    <row r="586" spans="1:16" x14ac:dyDescent="0.25">
      <c r="A586" s="44" t="s">
        <v>27</v>
      </c>
      <c r="B586" s="55">
        <v>922.1</v>
      </c>
      <c r="C586" s="55">
        <v>247.1</v>
      </c>
      <c r="D586" s="55">
        <v>88.1</v>
      </c>
      <c r="E586" s="55">
        <v>323.5</v>
      </c>
      <c r="F586" s="55">
        <v>5.0999999999999996</v>
      </c>
      <c r="G586" s="55">
        <v>0.6</v>
      </c>
      <c r="H586" s="39"/>
      <c r="I586" s="299">
        <v>6.54</v>
      </c>
      <c r="J586" s="300"/>
      <c r="K586" s="36"/>
      <c r="L586" s="38"/>
      <c r="M586" s="38"/>
      <c r="N586" s="4"/>
      <c r="O586" s="4"/>
      <c r="P586" s="4"/>
    </row>
    <row r="587" spans="1:16" x14ac:dyDescent="0.25">
      <c r="A587" s="44" t="s">
        <v>25</v>
      </c>
      <c r="B587" s="55">
        <v>1086.9000000000001</v>
      </c>
      <c r="C587" s="55">
        <v>257</v>
      </c>
      <c r="D587" s="55">
        <v>101.9</v>
      </c>
      <c r="E587" s="55">
        <v>386.2</v>
      </c>
      <c r="F587" s="55">
        <v>6.07</v>
      </c>
      <c r="G587" s="55">
        <v>0.7</v>
      </c>
      <c r="H587" s="39"/>
      <c r="I587" s="299">
        <v>8.84</v>
      </c>
      <c r="J587" s="300"/>
      <c r="K587" s="36"/>
      <c r="L587" s="38"/>
      <c r="M587" s="38"/>
      <c r="N587" s="4"/>
      <c r="O587" s="4"/>
      <c r="P587" s="4"/>
    </row>
    <row r="588" spans="1:16" x14ac:dyDescent="0.25">
      <c r="A588" s="44" t="s">
        <v>28</v>
      </c>
      <c r="B588" s="55">
        <v>1125.9000000000001</v>
      </c>
      <c r="C588" s="55">
        <v>258.39999999999998</v>
      </c>
      <c r="D588" s="55">
        <v>104.3</v>
      </c>
      <c r="E588" s="55">
        <v>396.6</v>
      </c>
      <c r="F588" s="55">
        <v>6.17</v>
      </c>
      <c r="G588" s="55">
        <v>0.7</v>
      </c>
      <c r="H588" s="39"/>
      <c r="I588" s="299">
        <v>9.14</v>
      </c>
      <c r="J588" s="300"/>
      <c r="K588" s="36"/>
      <c r="L588" s="38"/>
      <c r="M588" s="38"/>
      <c r="N588" s="4"/>
      <c r="O588" s="4"/>
      <c r="P588" s="4"/>
    </row>
    <row r="589" spans="1:16" x14ac:dyDescent="0.25">
      <c r="A589" s="15" t="s">
        <v>31</v>
      </c>
      <c r="B589" s="11"/>
      <c r="C589" s="11"/>
      <c r="D589" s="11"/>
      <c r="E589" s="11"/>
      <c r="F589" s="11"/>
      <c r="G589" s="11"/>
      <c r="H589" s="28"/>
      <c r="I589" s="28"/>
      <c r="J589" s="28"/>
      <c r="K589" s="28"/>
      <c r="L589" s="28"/>
      <c r="M589" s="28"/>
      <c r="N589" s="28"/>
      <c r="O589" s="28"/>
      <c r="P589" s="4"/>
    </row>
    <row r="590" spans="1:16" x14ac:dyDescent="0.25">
      <c r="A590" s="4" t="s">
        <v>30</v>
      </c>
      <c r="B590" s="11"/>
      <c r="C590" s="11"/>
      <c r="D590" s="11"/>
      <c r="E590" s="11"/>
      <c r="F590" s="11"/>
      <c r="G590" s="11"/>
      <c r="H590" s="28"/>
      <c r="I590" s="28"/>
      <c r="J590" s="28"/>
      <c r="K590" s="28"/>
      <c r="L590" s="28"/>
      <c r="M590" s="28"/>
      <c r="N590" s="28"/>
      <c r="O590" s="28"/>
      <c r="P590" s="4"/>
    </row>
    <row r="591" spans="1:16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</sheetData>
  <mergeCells count="93">
    <mergeCell ref="I49:J49"/>
    <mergeCell ref="B1:D1"/>
    <mergeCell ref="B4:F4"/>
    <mergeCell ref="G4:K4"/>
    <mergeCell ref="L4:P4"/>
    <mergeCell ref="I18:J18"/>
    <mergeCell ref="I19:J19"/>
    <mergeCell ref="I20:J20"/>
    <mergeCell ref="I21:J21"/>
    <mergeCell ref="I46:J46"/>
    <mergeCell ref="I47:J47"/>
    <mergeCell ref="I48:J48"/>
    <mergeCell ref="I138:J138"/>
    <mergeCell ref="I77:J77"/>
    <mergeCell ref="I78:J78"/>
    <mergeCell ref="I79:J79"/>
    <mergeCell ref="I80:J80"/>
    <mergeCell ref="I108:J108"/>
    <mergeCell ref="I109:J109"/>
    <mergeCell ref="I110:J110"/>
    <mergeCell ref="I111:J111"/>
    <mergeCell ref="I135:J135"/>
    <mergeCell ref="I136:J136"/>
    <mergeCell ref="I137:J137"/>
    <mergeCell ref="I228:J228"/>
    <mergeCell ref="B154:F154"/>
    <mergeCell ref="G154:K154"/>
    <mergeCell ref="L154:P154"/>
    <mergeCell ref="I168:J168"/>
    <mergeCell ref="I169:J169"/>
    <mergeCell ref="I170:J170"/>
    <mergeCell ref="I171:J171"/>
    <mergeCell ref="I197:J197"/>
    <mergeCell ref="I198:J198"/>
    <mergeCell ref="I199:J199"/>
    <mergeCell ref="I200:J200"/>
    <mergeCell ref="B305:F305"/>
    <mergeCell ref="G305:K305"/>
    <mergeCell ref="I229:J229"/>
    <mergeCell ref="I230:J230"/>
    <mergeCell ref="I231:J231"/>
    <mergeCell ref="I260:J260"/>
    <mergeCell ref="I261:J261"/>
    <mergeCell ref="I262:J262"/>
    <mergeCell ref="I263:J263"/>
    <mergeCell ref="I288:J288"/>
    <mergeCell ref="I289:J289"/>
    <mergeCell ref="I290:J290"/>
    <mergeCell ref="I291:J291"/>
    <mergeCell ref="L454:P454"/>
    <mergeCell ref="I377:J377"/>
    <mergeCell ref="I406:J406"/>
    <mergeCell ref="I436:J436"/>
    <mergeCell ref="I437:J437"/>
    <mergeCell ref="L305:P305"/>
    <mergeCell ref="I320:J320"/>
    <mergeCell ref="I321:J321"/>
    <mergeCell ref="I322:J322"/>
    <mergeCell ref="I323:J323"/>
    <mergeCell ref="I376:J376"/>
    <mergeCell ref="I346:J346"/>
    <mergeCell ref="I347:J347"/>
    <mergeCell ref="I348:J348"/>
    <mergeCell ref="B454:F454"/>
    <mergeCell ref="G454:K454"/>
    <mergeCell ref="I349:J349"/>
    <mergeCell ref="I374:J374"/>
    <mergeCell ref="I375:J375"/>
    <mergeCell ref="I407:J407"/>
    <mergeCell ref="I408:J408"/>
    <mergeCell ref="I409:J409"/>
    <mergeCell ref="I434:J434"/>
    <mergeCell ref="I435:J435"/>
    <mergeCell ref="I529:J529"/>
    <mergeCell ref="I468:J468"/>
    <mergeCell ref="I469:J469"/>
    <mergeCell ref="I470:J470"/>
    <mergeCell ref="I526:J526"/>
    <mergeCell ref="I527:J527"/>
    <mergeCell ref="I528:J528"/>
    <mergeCell ref="I471:J471"/>
    <mergeCell ref="I496:J496"/>
    <mergeCell ref="I498:J498"/>
    <mergeCell ref="I499:J499"/>
    <mergeCell ref="I497:J497"/>
    <mergeCell ref="I588:J588"/>
    <mergeCell ref="I557:J557"/>
    <mergeCell ref="I558:J558"/>
    <mergeCell ref="I559:J559"/>
    <mergeCell ref="I560:J560"/>
    <mergeCell ref="I585:J585"/>
    <mergeCell ref="I586:J586"/>
    <mergeCell ref="I587:J58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95"/>
  <sheetViews>
    <sheetView tabSelected="1" topLeftCell="A584" workbookViewId="0">
      <selection activeCell="A600" sqref="A600:AD4602"/>
    </sheetView>
  </sheetViews>
  <sheetFormatPr defaultRowHeight="15" x14ac:dyDescent="0.25"/>
  <cols>
    <col min="1" max="1" width="23.140625" customWidth="1"/>
    <col min="2" max="2" width="6.5703125" customWidth="1"/>
    <col min="3" max="4" width="5.42578125" customWidth="1"/>
    <col min="5" max="5" width="6.5703125" customWidth="1"/>
    <col min="6" max="6" width="5.42578125" customWidth="1"/>
    <col min="7" max="7" width="6.42578125" customWidth="1"/>
    <col min="8" max="11" width="5.42578125" customWidth="1"/>
    <col min="12" max="12" width="6.42578125" customWidth="1"/>
    <col min="13" max="16" width="5.42578125" customWidth="1"/>
    <col min="18" max="18" width="17.42578125" customWidth="1"/>
  </cols>
  <sheetData>
    <row r="1" spans="1:18" x14ac:dyDescent="0.25">
      <c r="A1" s="202" t="s">
        <v>69</v>
      </c>
      <c r="B1" s="202"/>
      <c r="C1" s="341"/>
      <c r="D1" s="341"/>
      <c r="E1" s="341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8" x14ac:dyDescent="0.25">
      <c r="A2" s="202" t="s">
        <v>184</v>
      </c>
      <c r="B2" s="192"/>
      <c r="C2" s="192"/>
      <c r="D2" s="202"/>
      <c r="E2" s="273"/>
      <c r="F2" s="273"/>
      <c r="G2" s="273"/>
      <c r="H2" s="273"/>
      <c r="I2" s="274"/>
      <c r="J2" s="202"/>
      <c r="K2" s="202"/>
      <c r="L2" s="202"/>
      <c r="M2" s="202"/>
      <c r="N2" s="202"/>
      <c r="O2" s="202"/>
      <c r="P2" s="192"/>
      <c r="Q2" s="192"/>
    </row>
    <row r="3" spans="1:18" x14ac:dyDescent="0.25">
      <c r="A3" s="202" t="s">
        <v>64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18" x14ac:dyDescent="0.25">
      <c r="A4" s="80"/>
      <c r="B4" s="342" t="s">
        <v>1</v>
      </c>
      <c r="C4" s="343"/>
      <c r="D4" s="343"/>
      <c r="E4" s="343"/>
      <c r="F4" s="344"/>
      <c r="G4" s="342" t="s">
        <v>75</v>
      </c>
      <c r="H4" s="343"/>
      <c r="I4" s="343"/>
      <c r="J4" s="343"/>
      <c r="K4" s="344"/>
      <c r="L4" s="342" t="s">
        <v>76</v>
      </c>
      <c r="M4" s="343"/>
      <c r="N4" s="343"/>
      <c r="O4" s="343"/>
      <c r="P4" s="344"/>
      <c r="Q4" s="192"/>
    </row>
    <row r="5" spans="1:18" ht="25.5" x14ac:dyDescent="0.25">
      <c r="A5" s="216" t="s">
        <v>3</v>
      </c>
      <c r="B5" s="176" t="s">
        <v>77</v>
      </c>
      <c r="C5" s="176" t="s">
        <v>59</v>
      </c>
      <c r="D5" s="176" t="s">
        <v>60</v>
      </c>
      <c r="E5" s="176" t="s">
        <v>61</v>
      </c>
      <c r="F5" s="176" t="s">
        <v>78</v>
      </c>
      <c r="G5" s="176" t="s">
        <v>77</v>
      </c>
      <c r="H5" s="176" t="s">
        <v>59</v>
      </c>
      <c r="I5" s="176" t="s">
        <v>60</v>
      </c>
      <c r="J5" s="176" t="s">
        <v>61</v>
      </c>
      <c r="K5" s="176" t="s">
        <v>78</v>
      </c>
      <c r="L5" s="176" t="s">
        <v>77</v>
      </c>
      <c r="M5" s="176" t="s">
        <v>59</v>
      </c>
      <c r="N5" s="176" t="s">
        <v>60</v>
      </c>
      <c r="O5" s="176" t="s">
        <v>61</v>
      </c>
      <c r="P5" s="176" t="s">
        <v>78</v>
      </c>
      <c r="Q5" s="192"/>
    </row>
    <row r="6" spans="1:18" x14ac:dyDescent="0.25">
      <c r="A6" s="83">
        <v>1</v>
      </c>
      <c r="B6" s="214">
        <v>2</v>
      </c>
      <c r="C6" s="214">
        <v>3</v>
      </c>
      <c r="D6" s="214">
        <v>4</v>
      </c>
      <c r="E6" s="214">
        <v>5</v>
      </c>
      <c r="F6" s="214">
        <v>6</v>
      </c>
      <c r="G6" s="214">
        <v>7</v>
      </c>
      <c r="H6" s="214">
        <v>8</v>
      </c>
      <c r="I6" s="214">
        <v>9</v>
      </c>
      <c r="J6" s="214">
        <v>10</v>
      </c>
      <c r="K6" s="214">
        <v>11</v>
      </c>
      <c r="L6" s="214">
        <v>12</v>
      </c>
      <c r="M6" s="214">
        <v>13</v>
      </c>
      <c r="N6" s="214">
        <v>14</v>
      </c>
      <c r="O6" s="214">
        <v>15</v>
      </c>
      <c r="P6" s="214">
        <v>16</v>
      </c>
      <c r="Q6" s="192"/>
    </row>
    <row r="7" spans="1:18" ht="13.15" customHeight="1" x14ac:dyDescent="0.25">
      <c r="A7" s="13" t="s">
        <v>79</v>
      </c>
      <c r="B7" s="178">
        <v>200</v>
      </c>
      <c r="C7" s="179">
        <v>21.6</v>
      </c>
      <c r="D7" s="179">
        <v>5.0999999999999996</v>
      </c>
      <c r="E7" s="179">
        <v>37</v>
      </c>
      <c r="F7" s="179">
        <f>C7*4+D7*9+E7*4</f>
        <v>280.3</v>
      </c>
      <c r="G7" s="178">
        <v>220</v>
      </c>
      <c r="H7" s="179">
        <v>24.8</v>
      </c>
      <c r="I7" s="179">
        <v>8.3000000000000007</v>
      </c>
      <c r="J7" s="179">
        <v>41.1</v>
      </c>
      <c r="K7" s="179">
        <f>H7*4+I7*9+J7*4</f>
        <v>338.3</v>
      </c>
      <c r="L7" s="178">
        <v>250</v>
      </c>
      <c r="M7" s="179">
        <v>26.8</v>
      </c>
      <c r="N7" s="179">
        <v>10.4</v>
      </c>
      <c r="O7" s="179">
        <v>45.5</v>
      </c>
      <c r="P7" s="179">
        <f t="shared" ref="P7:P10" si="0">M7*4+N7*9+O7*4</f>
        <v>382.8</v>
      </c>
      <c r="Q7" s="192"/>
    </row>
    <row r="8" spans="1:18" ht="13.9" customHeight="1" x14ac:dyDescent="0.25">
      <c r="A8" s="170" t="s">
        <v>192</v>
      </c>
      <c r="B8" s="215">
        <v>200</v>
      </c>
      <c r="C8" s="116">
        <v>4.3</v>
      </c>
      <c r="D8" s="116">
        <v>3.8</v>
      </c>
      <c r="E8" s="116">
        <v>7.2</v>
      </c>
      <c r="F8" s="116">
        <v>53</v>
      </c>
      <c r="G8" s="215">
        <v>200</v>
      </c>
      <c r="H8" s="116">
        <v>4.3</v>
      </c>
      <c r="I8" s="116">
        <v>3.8</v>
      </c>
      <c r="J8" s="116">
        <v>7.2</v>
      </c>
      <c r="K8" s="116">
        <v>53</v>
      </c>
      <c r="L8" s="215">
        <v>200</v>
      </c>
      <c r="M8" s="116">
        <v>4.3</v>
      </c>
      <c r="N8" s="116">
        <v>3.8</v>
      </c>
      <c r="O8" s="116">
        <v>7.2</v>
      </c>
      <c r="P8" s="116">
        <v>53</v>
      </c>
      <c r="Q8" s="192"/>
      <c r="R8" s="348"/>
    </row>
    <row r="9" spans="1:18" x14ac:dyDescent="0.25">
      <c r="A9" s="13" t="s">
        <v>195</v>
      </c>
      <c r="B9" s="178">
        <v>120</v>
      </c>
      <c r="C9" s="179">
        <v>0.5</v>
      </c>
      <c r="D9" s="179">
        <v>0.3</v>
      </c>
      <c r="E9" s="179">
        <v>13.6</v>
      </c>
      <c r="F9" s="179">
        <f t="shared" ref="F9:F10" si="1">C9*4+D9*9+E9*4</f>
        <v>59.099999999999994</v>
      </c>
      <c r="G9" s="178">
        <v>120</v>
      </c>
      <c r="H9" s="179">
        <v>0.5</v>
      </c>
      <c r="I9" s="179">
        <v>0.3</v>
      </c>
      <c r="J9" s="179">
        <v>13.6</v>
      </c>
      <c r="K9" s="179">
        <f t="shared" ref="K9:K10" si="2">H9*4+I9*9+J9*4</f>
        <v>59.099999999999994</v>
      </c>
      <c r="L9" s="178">
        <v>120</v>
      </c>
      <c r="M9" s="179">
        <v>0.5</v>
      </c>
      <c r="N9" s="179">
        <v>0.3</v>
      </c>
      <c r="O9" s="179">
        <v>13.6</v>
      </c>
      <c r="P9" s="179">
        <f t="shared" si="0"/>
        <v>59.099999999999994</v>
      </c>
      <c r="Q9" s="192"/>
    </row>
    <row r="10" spans="1:18" ht="25.5" customHeight="1" x14ac:dyDescent="0.25">
      <c r="A10" s="13" t="s">
        <v>81</v>
      </c>
      <c r="B10" s="178">
        <v>30</v>
      </c>
      <c r="C10" s="179">
        <v>2.2000000000000002</v>
      </c>
      <c r="D10" s="179">
        <v>0.3</v>
      </c>
      <c r="E10" s="179">
        <v>13.8</v>
      </c>
      <c r="F10" s="179">
        <f t="shared" si="1"/>
        <v>66.7</v>
      </c>
      <c r="G10" s="178">
        <v>50</v>
      </c>
      <c r="H10" s="179">
        <v>3</v>
      </c>
      <c r="I10" s="179">
        <v>0.4</v>
      </c>
      <c r="J10" s="179">
        <v>18.3</v>
      </c>
      <c r="K10" s="179">
        <f t="shared" si="2"/>
        <v>88.8</v>
      </c>
      <c r="L10" s="178">
        <v>50</v>
      </c>
      <c r="M10" s="179">
        <v>3</v>
      </c>
      <c r="N10" s="179">
        <v>0.4</v>
      </c>
      <c r="O10" s="179">
        <v>18.3</v>
      </c>
      <c r="P10" s="179">
        <f t="shared" si="0"/>
        <v>88.8</v>
      </c>
      <c r="Q10" s="192"/>
    </row>
    <row r="11" spans="1:18" x14ac:dyDescent="0.25">
      <c r="A11" s="70" t="s">
        <v>5</v>
      </c>
      <c r="B11" s="178"/>
      <c r="C11" s="183">
        <f>SUM(C7:C10)</f>
        <v>28.6</v>
      </c>
      <c r="D11" s="183">
        <f>SUM(D7:D10)</f>
        <v>9.5</v>
      </c>
      <c r="E11" s="183">
        <f>SUM(E7:E10)</f>
        <v>71.600000000000009</v>
      </c>
      <c r="F11" s="183">
        <f>SUM(F7:F10)</f>
        <v>459.09999999999997</v>
      </c>
      <c r="G11" s="183"/>
      <c r="H11" s="183">
        <f>SUM(H7:H10)</f>
        <v>32.6</v>
      </c>
      <c r="I11" s="183">
        <f>SUM(I7:I10)</f>
        <v>12.800000000000002</v>
      </c>
      <c r="J11" s="183">
        <f>SUM(J7:J10)</f>
        <v>80.2</v>
      </c>
      <c r="K11" s="183">
        <f>SUM(K7:K10)</f>
        <v>539.19999999999993</v>
      </c>
      <c r="L11" s="183"/>
      <c r="M11" s="183">
        <f>SUM(M7:M10)</f>
        <v>34.6</v>
      </c>
      <c r="N11" s="183">
        <f>SUM(N7:N10)</f>
        <v>14.9</v>
      </c>
      <c r="O11" s="183">
        <f>SUM(O7:O10)</f>
        <v>84.6</v>
      </c>
      <c r="P11" s="183">
        <f>SUM(P7:P10)</f>
        <v>583.69999999999993</v>
      </c>
      <c r="Q11" s="192"/>
    </row>
    <row r="12" spans="1:18" x14ac:dyDescent="0.25">
      <c r="A12" s="71" t="s">
        <v>24</v>
      </c>
      <c r="B12" s="185"/>
      <c r="C12" s="186">
        <f>C11*4/F11</f>
        <v>0.24918318449139623</v>
      </c>
      <c r="D12" s="186">
        <f>D11*9/F11</f>
        <v>0.18623393596166413</v>
      </c>
      <c r="E12" s="186">
        <f>E11*4/F11</f>
        <v>0.62382923110433464</v>
      </c>
      <c r="F12" s="186">
        <f>F11/2100</f>
        <v>0.2186190476190476</v>
      </c>
      <c r="G12" s="188"/>
      <c r="H12" s="186">
        <f>H11*4/K11</f>
        <v>0.24183976261127602</v>
      </c>
      <c r="I12" s="186">
        <f>I11*9/K11</f>
        <v>0.21364985163204753</v>
      </c>
      <c r="J12" s="186">
        <f>J11*4/K11</f>
        <v>0.59495548961424338</v>
      </c>
      <c r="K12" s="186">
        <f>K11/2450</f>
        <v>0.22008163265306119</v>
      </c>
      <c r="L12" s="188"/>
      <c r="M12" s="186">
        <f>M11*4/P11</f>
        <v>0.23710810347781397</v>
      </c>
      <c r="N12" s="186">
        <f>N11*9/P11</f>
        <v>0.22974130546513621</v>
      </c>
      <c r="O12" s="186">
        <f>13*4/P11</f>
        <v>8.9086859688196005E-2</v>
      </c>
      <c r="P12" s="186">
        <f>P11/2700</f>
        <v>0.21618518518518515</v>
      </c>
      <c r="Q12" s="192"/>
    </row>
    <row r="13" spans="1:18" x14ac:dyDescent="0.25">
      <c r="A13" s="72"/>
      <c r="B13" s="235"/>
      <c r="C13" s="191"/>
      <c r="D13" s="191"/>
      <c r="E13" s="191"/>
      <c r="F13" s="191"/>
      <c r="G13" s="235"/>
      <c r="H13" s="191"/>
      <c r="I13" s="191"/>
      <c r="J13" s="191"/>
      <c r="K13" s="191"/>
      <c r="L13" s="235"/>
      <c r="M13" s="191"/>
      <c r="N13" s="191"/>
      <c r="O13" s="191"/>
      <c r="P13" s="191"/>
      <c r="Q13" s="192"/>
    </row>
    <row r="14" spans="1:18" ht="25.5" x14ac:dyDescent="0.25">
      <c r="A14" s="178" t="s">
        <v>26</v>
      </c>
      <c r="B14" s="178" t="s">
        <v>32</v>
      </c>
      <c r="C14" s="178" t="s">
        <v>33</v>
      </c>
      <c r="D14" s="178" t="s">
        <v>34</v>
      </c>
      <c r="E14" s="178" t="s">
        <v>35</v>
      </c>
      <c r="F14" s="178" t="s">
        <v>36</v>
      </c>
      <c r="G14" s="178" t="s">
        <v>37</v>
      </c>
      <c r="H14" s="178" t="s">
        <v>38</v>
      </c>
      <c r="I14" s="178" t="s">
        <v>39</v>
      </c>
      <c r="J14" s="178" t="s">
        <v>40</v>
      </c>
      <c r="K14" s="178" t="s">
        <v>41</v>
      </c>
      <c r="L14" s="178" t="s">
        <v>42</v>
      </c>
      <c r="M14" s="191"/>
      <c r="N14" s="191"/>
      <c r="O14" s="191"/>
      <c r="P14" s="191"/>
      <c r="Q14" s="192"/>
    </row>
    <row r="15" spans="1:18" x14ac:dyDescent="0.25">
      <c r="A15" s="73" t="s">
        <v>27</v>
      </c>
      <c r="B15" s="189">
        <v>1194.4399999999998</v>
      </c>
      <c r="C15" s="189">
        <v>0.30000000000000004</v>
      </c>
      <c r="D15" s="189">
        <v>6.45</v>
      </c>
      <c r="E15" s="189">
        <v>19.07</v>
      </c>
      <c r="F15" s="189">
        <v>0.3</v>
      </c>
      <c r="G15" s="189">
        <v>0.44000000000000006</v>
      </c>
      <c r="H15" s="189">
        <v>16.88</v>
      </c>
      <c r="I15" s="189">
        <v>0.5</v>
      </c>
      <c r="J15" s="189">
        <v>50.109999999999992</v>
      </c>
      <c r="K15" s="189">
        <v>1.22</v>
      </c>
      <c r="L15" s="189">
        <v>19.47</v>
      </c>
      <c r="M15" s="191"/>
      <c r="N15" s="191"/>
      <c r="O15" s="191"/>
      <c r="P15" s="191"/>
      <c r="Q15" s="192"/>
    </row>
    <row r="16" spans="1:18" x14ac:dyDescent="0.25">
      <c r="A16" s="13" t="s">
        <v>25</v>
      </c>
      <c r="B16" s="179">
        <v>1486.25</v>
      </c>
      <c r="C16" s="179">
        <v>0.39</v>
      </c>
      <c r="D16" s="179">
        <v>7.9499999999999993</v>
      </c>
      <c r="E16" s="179">
        <v>22.27</v>
      </c>
      <c r="F16" s="179">
        <v>0.39</v>
      </c>
      <c r="G16" s="179">
        <v>0.58000000000000007</v>
      </c>
      <c r="H16" s="179">
        <v>20.09</v>
      </c>
      <c r="I16" s="179">
        <v>0.94</v>
      </c>
      <c r="J16" s="179">
        <v>63.54</v>
      </c>
      <c r="K16" s="179">
        <v>1.57</v>
      </c>
      <c r="L16" s="179">
        <v>20.75</v>
      </c>
      <c r="M16" s="191"/>
      <c r="N16" s="191"/>
      <c r="O16" s="191"/>
      <c r="P16" s="191"/>
      <c r="Q16" s="192"/>
    </row>
    <row r="17" spans="1:18" x14ac:dyDescent="0.25">
      <c r="A17" s="13" t="s">
        <v>28</v>
      </c>
      <c r="B17" s="179">
        <v>1835.7099999999998</v>
      </c>
      <c r="C17" s="179">
        <v>0.44</v>
      </c>
      <c r="D17" s="179">
        <v>9.33</v>
      </c>
      <c r="E17" s="179">
        <v>25.46</v>
      </c>
      <c r="F17" s="179">
        <v>0.41000000000000003</v>
      </c>
      <c r="G17" s="179">
        <v>0.61</v>
      </c>
      <c r="H17" s="179">
        <v>21.669999999999998</v>
      </c>
      <c r="I17" s="179">
        <v>1.02</v>
      </c>
      <c r="J17" s="179">
        <v>68.72</v>
      </c>
      <c r="K17" s="179">
        <v>1.69</v>
      </c>
      <c r="L17" s="179">
        <v>21.689999999999998</v>
      </c>
      <c r="M17" s="191"/>
      <c r="N17" s="191"/>
      <c r="O17" s="191"/>
      <c r="P17" s="191"/>
      <c r="Q17" s="192"/>
    </row>
    <row r="18" spans="1:18" ht="25.5" x14ac:dyDescent="0.25">
      <c r="A18" s="190" t="s">
        <v>29</v>
      </c>
      <c r="B18" s="190" t="s">
        <v>44</v>
      </c>
      <c r="C18" s="190" t="s">
        <v>45</v>
      </c>
      <c r="D18" s="190" t="s">
        <v>46</v>
      </c>
      <c r="E18" s="190" t="s">
        <v>47</v>
      </c>
      <c r="F18" s="190" t="s">
        <v>48</v>
      </c>
      <c r="G18" s="190" t="s">
        <v>49</v>
      </c>
      <c r="H18" s="191"/>
      <c r="I18" s="321" t="s">
        <v>43</v>
      </c>
      <c r="J18" s="321"/>
      <c r="K18" s="191"/>
      <c r="L18" s="192"/>
      <c r="M18" s="191"/>
      <c r="N18" s="191"/>
      <c r="O18" s="191"/>
      <c r="P18" s="191"/>
      <c r="Q18" s="192"/>
    </row>
    <row r="19" spans="1:18" x14ac:dyDescent="0.25">
      <c r="A19" s="13" t="s">
        <v>27</v>
      </c>
      <c r="B19" s="179">
        <v>945.85</v>
      </c>
      <c r="C19" s="179">
        <v>332.2</v>
      </c>
      <c r="D19" s="179">
        <v>84.22</v>
      </c>
      <c r="E19" s="179">
        <v>50.109999999999992</v>
      </c>
      <c r="F19" s="179">
        <v>50.109999999999992</v>
      </c>
      <c r="G19" s="179">
        <v>0.41</v>
      </c>
      <c r="H19" s="193"/>
      <c r="I19" s="316">
        <v>7.41</v>
      </c>
      <c r="J19" s="316"/>
      <c r="K19" s="191"/>
      <c r="L19" s="192"/>
      <c r="M19" s="191"/>
      <c r="N19" s="191"/>
      <c r="O19" s="191"/>
      <c r="P19" s="191"/>
      <c r="Q19" s="192"/>
      <c r="R19" s="202"/>
    </row>
    <row r="20" spans="1:18" x14ac:dyDescent="0.25">
      <c r="A20" s="13" t="s">
        <v>25</v>
      </c>
      <c r="B20" s="179">
        <v>1049.3</v>
      </c>
      <c r="C20" s="179">
        <v>237.4</v>
      </c>
      <c r="D20" s="179">
        <v>80.099999999999994</v>
      </c>
      <c r="E20" s="179">
        <v>629.21</v>
      </c>
      <c r="F20" s="179">
        <v>2.89</v>
      </c>
      <c r="G20" s="179">
        <v>0.56000000000000005</v>
      </c>
      <c r="H20" s="193"/>
      <c r="I20" s="316">
        <v>9.25</v>
      </c>
      <c r="J20" s="316"/>
      <c r="K20" s="191"/>
      <c r="L20" s="192"/>
      <c r="M20" s="191"/>
      <c r="N20" s="191"/>
      <c r="O20" s="191"/>
      <c r="P20" s="191"/>
      <c r="Q20" s="192"/>
    </row>
    <row r="21" spans="1:18" x14ac:dyDescent="0.25">
      <c r="A21" s="13" t="s">
        <v>28</v>
      </c>
      <c r="B21" s="179">
        <v>1264.06</v>
      </c>
      <c r="C21" s="179">
        <v>480.09</v>
      </c>
      <c r="D21" s="179">
        <v>113.08</v>
      </c>
      <c r="E21" s="179">
        <v>677.5</v>
      </c>
      <c r="F21" s="179">
        <v>3.1100000000000003</v>
      </c>
      <c r="G21" s="179">
        <v>0.6</v>
      </c>
      <c r="H21" s="193"/>
      <c r="I21" s="316">
        <v>10.3</v>
      </c>
      <c r="J21" s="316"/>
      <c r="K21" s="191"/>
      <c r="L21" s="192"/>
      <c r="M21" s="191"/>
      <c r="N21" s="191"/>
      <c r="O21" s="191"/>
      <c r="P21" s="191"/>
      <c r="Q21" s="192"/>
    </row>
    <row r="22" spans="1:18" x14ac:dyDescent="0.25">
      <c r="A22" s="197"/>
      <c r="B22" s="198"/>
      <c r="C22" s="198"/>
      <c r="D22" s="198"/>
      <c r="E22" s="198"/>
      <c r="F22" s="198"/>
      <c r="G22" s="198"/>
      <c r="H22" s="193"/>
      <c r="I22" s="198"/>
      <c r="J22" s="198"/>
      <c r="K22" s="191"/>
      <c r="L22" s="192"/>
      <c r="M22" s="191"/>
      <c r="N22" s="191"/>
      <c r="O22" s="191"/>
      <c r="P22" s="191"/>
      <c r="Q22" s="192"/>
    </row>
    <row r="23" spans="1:18" x14ac:dyDescent="0.25">
      <c r="A23" s="172"/>
      <c r="B23" s="198"/>
      <c r="C23" s="198"/>
      <c r="D23" s="198"/>
      <c r="E23" s="198"/>
      <c r="F23" s="198"/>
      <c r="G23" s="198"/>
      <c r="H23" s="193"/>
      <c r="I23" s="198"/>
      <c r="J23" s="198"/>
      <c r="K23" s="191"/>
      <c r="L23" s="192"/>
      <c r="M23" s="191"/>
      <c r="N23" s="191"/>
      <c r="O23" s="191"/>
      <c r="P23" s="191"/>
      <c r="Q23" s="272"/>
    </row>
    <row r="24" spans="1:18" x14ac:dyDescent="0.25">
      <c r="A24" s="172"/>
      <c r="B24" s="198"/>
      <c r="C24" s="198"/>
      <c r="D24" s="198"/>
      <c r="E24" s="198"/>
      <c r="F24" s="198"/>
      <c r="G24" s="198"/>
      <c r="H24" s="193"/>
      <c r="I24" s="198"/>
      <c r="J24" s="198"/>
      <c r="K24" s="191"/>
      <c r="L24" s="192"/>
      <c r="M24" s="191"/>
      <c r="N24" s="191"/>
      <c r="O24" s="191"/>
      <c r="P24" s="191"/>
      <c r="Q24" s="272"/>
    </row>
    <row r="25" spans="1:18" x14ac:dyDescent="0.25">
      <c r="A25" s="172"/>
      <c r="B25" s="198"/>
      <c r="C25" s="198"/>
      <c r="D25" s="198"/>
      <c r="E25" s="198"/>
      <c r="F25" s="198"/>
      <c r="G25" s="198"/>
      <c r="H25" s="193"/>
      <c r="I25" s="198"/>
      <c r="J25" s="198"/>
      <c r="K25" s="191"/>
      <c r="L25" s="192"/>
      <c r="M25" s="191"/>
      <c r="N25" s="191"/>
      <c r="O25" s="191"/>
      <c r="P25" s="191"/>
      <c r="Q25" s="272"/>
    </row>
    <row r="26" spans="1:18" x14ac:dyDescent="0.25">
      <c r="A26" s="172"/>
      <c r="B26" s="198"/>
      <c r="C26" s="198"/>
      <c r="D26" s="198"/>
      <c r="E26" s="198"/>
      <c r="F26" s="198"/>
      <c r="G26" s="198"/>
      <c r="H26" s="193"/>
      <c r="I26" s="198"/>
      <c r="J26" s="198"/>
      <c r="K26" s="191"/>
      <c r="L26" s="192"/>
      <c r="M26" s="191"/>
      <c r="N26" s="191"/>
      <c r="O26" s="191"/>
      <c r="P26" s="191"/>
      <c r="Q26" s="272"/>
    </row>
    <row r="27" spans="1:18" ht="15.4" customHeight="1" x14ac:dyDescent="0.25">
      <c r="A27" s="172"/>
      <c r="B27" s="198"/>
      <c r="C27" s="198"/>
      <c r="D27" s="198"/>
      <c r="E27" s="198"/>
      <c r="F27" s="198"/>
      <c r="G27" s="198"/>
      <c r="H27" s="193"/>
      <c r="I27" s="198"/>
      <c r="J27" s="198"/>
      <c r="K27" s="191"/>
      <c r="L27" s="192"/>
      <c r="M27" s="191"/>
      <c r="N27" s="191"/>
      <c r="O27" s="191"/>
      <c r="P27" s="191"/>
      <c r="Q27" s="272"/>
    </row>
    <row r="28" spans="1:18" ht="13.9" customHeight="1" x14ac:dyDescent="0.25">
      <c r="A28" s="172"/>
      <c r="B28" s="198"/>
      <c r="C28" s="198"/>
      <c r="D28" s="198"/>
      <c r="E28" s="198"/>
      <c r="F28" s="198"/>
      <c r="G28" s="198"/>
      <c r="H28" s="193"/>
      <c r="I28" s="198"/>
      <c r="J28" s="198"/>
      <c r="K28" s="191"/>
      <c r="L28" s="192"/>
      <c r="M28" s="191"/>
      <c r="N28" s="191"/>
      <c r="O28" s="191"/>
      <c r="P28" s="191"/>
      <c r="Q28" s="272"/>
    </row>
    <row r="29" spans="1:18" ht="13.9" customHeight="1" x14ac:dyDescent="0.25">
      <c r="A29" s="172"/>
      <c r="B29" s="198"/>
      <c r="C29" s="198"/>
      <c r="D29" s="198"/>
      <c r="E29" s="198"/>
      <c r="F29" s="198"/>
      <c r="G29" s="198"/>
      <c r="H29" s="193"/>
      <c r="I29" s="198"/>
      <c r="J29" s="198"/>
      <c r="K29" s="191"/>
      <c r="L29" s="192"/>
      <c r="M29" s="191"/>
      <c r="N29" s="191"/>
      <c r="O29" s="191"/>
      <c r="P29" s="191"/>
      <c r="Q29" s="272"/>
    </row>
    <row r="30" spans="1:18" ht="13.9" customHeight="1" x14ac:dyDescent="0.25">
      <c r="A30" s="172"/>
      <c r="B30" s="198"/>
      <c r="C30" s="198"/>
      <c r="D30" s="198"/>
      <c r="E30" s="198"/>
      <c r="F30" s="198"/>
      <c r="G30" s="198"/>
      <c r="H30" s="193"/>
      <c r="I30" s="198"/>
      <c r="J30" s="198"/>
      <c r="K30" s="191"/>
      <c r="L30" s="192"/>
      <c r="M30" s="191"/>
      <c r="N30" s="191"/>
      <c r="O30" s="191"/>
      <c r="P30" s="191"/>
      <c r="Q30" s="272"/>
    </row>
    <row r="31" spans="1:18" ht="15.4" customHeight="1" x14ac:dyDescent="0.25">
      <c r="A31" s="172"/>
      <c r="B31" s="198"/>
      <c r="C31" s="198"/>
      <c r="D31" s="198"/>
      <c r="E31" s="198"/>
      <c r="F31" s="198"/>
      <c r="G31" s="198"/>
      <c r="H31" s="193"/>
      <c r="I31" s="198"/>
      <c r="J31" s="198"/>
      <c r="K31" s="191"/>
      <c r="L31" s="192"/>
      <c r="M31" s="191"/>
      <c r="N31" s="191"/>
      <c r="O31" s="191"/>
      <c r="P31" s="191"/>
      <c r="Q31" s="272"/>
    </row>
    <row r="32" spans="1:18" ht="12" customHeight="1" x14ac:dyDescent="0.25">
      <c r="A32" s="202" t="s">
        <v>69</v>
      </c>
      <c r="B32" s="192"/>
      <c r="C32" s="192"/>
      <c r="D32" s="192"/>
      <c r="E32" s="192"/>
      <c r="F32" s="192"/>
      <c r="G32" s="192"/>
      <c r="H32" s="191"/>
      <c r="I32" s="191"/>
      <c r="J32" s="191"/>
      <c r="K32" s="191"/>
      <c r="L32" s="192"/>
      <c r="M32" s="191"/>
      <c r="N32" s="191"/>
      <c r="O32" s="191"/>
      <c r="P32" s="191"/>
      <c r="Q32" s="192"/>
    </row>
    <row r="33" spans="1:17" ht="15" customHeight="1" x14ac:dyDescent="0.25">
      <c r="A33" s="202" t="s">
        <v>6</v>
      </c>
      <c r="B33" s="192"/>
      <c r="C33" s="192"/>
      <c r="D33" s="192"/>
      <c r="E33" s="192"/>
      <c r="F33" s="235"/>
      <c r="G33" s="192"/>
      <c r="H33" s="192"/>
      <c r="I33" s="192"/>
      <c r="J33" s="192"/>
      <c r="K33" s="235"/>
      <c r="L33" s="192"/>
      <c r="M33" s="192"/>
      <c r="N33" s="192"/>
      <c r="O33" s="192"/>
      <c r="P33" s="235"/>
      <c r="Q33" s="192"/>
    </row>
    <row r="34" spans="1:17" x14ac:dyDescent="0.25">
      <c r="A34" s="83">
        <v>1</v>
      </c>
      <c r="B34" s="214">
        <v>2</v>
      </c>
      <c r="C34" s="214">
        <v>3</v>
      </c>
      <c r="D34" s="214">
        <v>4</v>
      </c>
      <c r="E34" s="214">
        <v>5</v>
      </c>
      <c r="F34" s="214">
        <v>6</v>
      </c>
      <c r="G34" s="214">
        <v>7</v>
      </c>
      <c r="H34" s="214">
        <v>8</v>
      </c>
      <c r="I34" s="214">
        <v>9</v>
      </c>
      <c r="J34" s="214">
        <v>10</v>
      </c>
      <c r="K34" s="214">
        <v>11</v>
      </c>
      <c r="L34" s="214">
        <v>12</v>
      </c>
      <c r="M34" s="214">
        <v>13</v>
      </c>
      <c r="N34" s="214">
        <v>14</v>
      </c>
      <c r="O34" s="214">
        <v>15</v>
      </c>
      <c r="P34" s="214">
        <v>16</v>
      </c>
      <c r="Q34" s="192"/>
    </row>
    <row r="35" spans="1:17" ht="25.5" x14ac:dyDescent="0.25">
      <c r="A35" s="138" t="s">
        <v>186</v>
      </c>
      <c r="B35" s="258">
        <v>30</v>
      </c>
      <c r="C35" s="259">
        <v>1.56</v>
      </c>
      <c r="D35" s="259">
        <v>0.12</v>
      </c>
      <c r="E35" s="259">
        <v>4.08</v>
      </c>
      <c r="F35" s="259">
        <v>23.1</v>
      </c>
      <c r="G35" s="258">
        <v>30</v>
      </c>
      <c r="H35" s="259">
        <v>1.56</v>
      </c>
      <c r="I35" s="259">
        <v>0.12</v>
      </c>
      <c r="J35" s="259">
        <v>4.08</v>
      </c>
      <c r="K35" s="259">
        <v>23.1</v>
      </c>
      <c r="L35" s="258">
        <v>30</v>
      </c>
      <c r="M35" s="259">
        <v>1.56</v>
      </c>
      <c r="N35" s="259">
        <v>0.12</v>
      </c>
      <c r="O35" s="259">
        <v>4.08</v>
      </c>
      <c r="P35" s="259">
        <v>23.1</v>
      </c>
      <c r="Q35" s="192"/>
    </row>
    <row r="36" spans="1:17" x14ac:dyDescent="0.25">
      <c r="A36" s="13" t="s">
        <v>82</v>
      </c>
      <c r="B36" s="178">
        <v>70</v>
      </c>
      <c r="C36" s="179">
        <v>15.2</v>
      </c>
      <c r="D36" s="179">
        <v>10.5</v>
      </c>
      <c r="E36" s="179">
        <v>7.6</v>
      </c>
      <c r="F36" s="179">
        <v>186.7</v>
      </c>
      <c r="G36" s="178">
        <v>90</v>
      </c>
      <c r="H36" s="179">
        <v>16</v>
      </c>
      <c r="I36" s="179">
        <v>12.9</v>
      </c>
      <c r="J36" s="179">
        <v>11.9</v>
      </c>
      <c r="K36" s="179">
        <v>227.7</v>
      </c>
      <c r="L36" s="178">
        <v>100</v>
      </c>
      <c r="M36" s="179">
        <v>19.5</v>
      </c>
      <c r="N36" s="179">
        <v>14.4</v>
      </c>
      <c r="O36" s="179">
        <v>15.1</v>
      </c>
      <c r="P36" s="179">
        <v>268</v>
      </c>
      <c r="Q36" s="192"/>
    </row>
    <row r="37" spans="1:17" x14ac:dyDescent="0.25">
      <c r="A37" s="13" t="s">
        <v>53</v>
      </c>
      <c r="B37" s="178">
        <v>20</v>
      </c>
      <c r="C37" s="179">
        <v>0.8</v>
      </c>
      <c r="D37" s="179">
        <v>1.9</v>
      </c>
      <c r="E37" s="179">
        <v>2.4</v>
      </c>
      <c r="F37" s="179">
        <f t="shared" ref="F37:F40" si="3">C37*4+D37*9+E37*4</f>
        <v>29.9</v>
      </c>
      <c r="G37" s="178">
        <v>20</v>
      </c>
      <c r="H37" s="179">
        <v>0.8</v>
      </c>
      <c r="I37" s="179">
        <v>1.9</v>
      </c>
      <c r="J37" s="179">
        <v>2.4</v>
      </c>
      <c r="K37" s="179">
        <f t="shared" ref="K37:K40" si="4">H37*4+I37*9+J37*4</f>
        <v>29.9</v>
      </c>
      <c r="L37" s="178">
        <v>20</v>
      </c>
      <c r="M37" s="179">
        <v>0.8</v>
      </c>
      <c r="N37" s="179">
        <v>1.9</v>
      </c>
      <c r="O37" s="179">
        <v>2.4</v>
      </c>
      <c r="P37" s="179">
        <f t="shared" ref="P37:P40" si="5">M37*4+N37*9+O37*4</f>
        <v>29.9</v>
      </c>
      <c r="Q37" s="192"/>
    </row>
    <row r="38" spans="1:17" x14ac:dyDescent="0.25">
      <c r="A38" s="13" t="s">
        <v>83</v>
      </c>
      <c r="B38" s="178">
        <v>130</v>
      </c>
      <c r="C38" s="179">
        <v>5.68</v>
      </c>
      <c r="D38" s="179">
        <v>5.73</v>
      </c>
      <c r="E38" s="179">
        <v>28.71</v>
      </c>
      <c r="F38" s="179">
        <f t="shared" si="3"/>
        <v>189.13</v>
      </c>
      <c r="G38" s="178">
        <v>150</v>
      </c>
      <c r="H38" s="179">
        <v>6.55</v>
      </c>
      <c r="I38" s="179">
        <v>5.97</v>
      </c>
      <c r="J38" s="179">
        <v>33.08</v>
      </c>
      <c r="K38" s="179">
        <f t="shared" si="4"/>
        <v>212.25</v>
      </c>
      <c r="L38" s="178">
        <v>180</v>
      </c>
      <c r="M38" s="179">
        <v>7.77</v>
      </c>
      <c r="N38" s="179">
        <v>6.31</v>
      </c>
      <c r="O38" s="179">
        <v>39.32</v>
      </c>
      <c r="P38" s="179">
        <f t="shared" si="5"/>
        <v>245.15</v>
      </c>
      <c r="Q38" s="192"/>
    </row>
    <row r="39" spans="1:17" x14ac:dyDescent="0.25">
      <c r="A39" s="13" t="s">
        <v>65</v>
      </c>
      <c r="B39" s="178">
        <v>200</v>
      </c>
      <c r="C39" s="179">
        <v>0.3</v>
      </c>
      <c r="D39" s="179">
        <v>0</v>
      </c>
      <c r="E39" s="179">
        <v>16.899999999999999</v>
      </c>
      <c r="F39" s="179">
        <f t="shared" si="3"/>
        <v>68.8</v>
      </c>
      <c r="G39" s="178">
        <v>200</v>
      </c>
      <c r="H39" s="179">
        <v>0.3</v>
      </c>
      <c r="I39" s="179">
        <v>0</v>
      </c>
      <c r="J39" s="179">
        <v>16.899999999999999</v>
      </c>
      <c r="K39" s="179">
        <f t="shared" si="4"/>
        <v>68.8</v>
      </c>
      <c r="L39" s="178">
        <v>200</v>
      </c>
      <c r="M39" s="179">
        <v>0.3</v>
      </c>
      <c r="N39" s="179">
        <v>0</v>
      </c>
      <c r="O39" s="179">
        <v>16.899999999999999</v>
      </c>
      <c r="P39" s="179">
        <f t="shared" si="5"/>
        <v>68.8</v>
      </c>
      <c r="Q39" s="192"/>
    </row>
    <row r="40" spans="1:17" ht="25.5" x14ac:dyDescent="0.25">
      <c r="A40" s="13" t="s">
        <v>84</v>
      </c>
      <c r="B40" s="178">
        <v>30</v>
      </c>
      <c r="C40" s="179">
        <v>2.2000000000000002</v>
      </c>
      <c r="D40" s="179">
        <v>0.3</v>
      </c>
      <c r="E40" s="179">
        <v>13.8</v>
      </c>
      <c r="F40" s="179">
        <f t="shared" si="3"/>
        <v>66.7</v>
      </c>
      <c r="G40" s="178">
        <v>50</v>
      </c>
      <c r="H40" s="179">
        <v>3</v>
      </c>
      <c r="I40" s="179">
        <v>0.4</v>
      </c>
      <c r="J40" s="179">
        <v>18.3</v>
      </c>
      <c r="K40" s="179">
        <f t="shared" si="4"/>
        <v>88.8</v>
      </c>
      <c r="L40" s="178">
        <v>50</v>
      </c>
      <c r="M40" s="179">
        <v>3</v>
      </c>
      <c r="N40" s="179">
        <v>0.4</v>
      </c>
      <c r="O40" s="179">
        <v>18.3</v>
      </c>
      <c r="P40" s="179">
        <f t="shared" si="5"/>
        <v>88.8</v>
      </c>
      <c r="Q40" s="192"/>
    </row>
    <row r="41" spans="1:17" x14ac:dyDescent="0.25">
      <c r="A41" s="70" t="s">
        <v>5</v>
      </c>
      <c r="B41" s="178"/>
      <c r="C41" s="183">
        <f>SUM(C36:C40)</f>
        <v>24.18</v>
      </c>
      <c r="D41" s="183">
        <f>SUM(D36:D40)</f>
        <v>18.430000000000003</v>
      </c>
      <c r="E41" s="183">
        <f>SUM(E36:E40)</f>
        <v>69.41</v>
      </c>
      <c r="F41" s="183">
        <f>SUM(F36:F40)</f>
        <v>541.23</v>
      </c>
      <c r="G41" s="178"/>
      <c r="H41" s="183">
        <f>SUM(H36:H40)</f>
        <v>26.650000000000002</v>
      </c>
      <c r="I41" s="183">
        <f>SUM(I36:I40)</f>
        <v>21.169999999999998</v>
      </c>
      <c r="J41" s="183">
        <f>SUM(J36:J40)</f>
        <v>82.58</v>
      </c>
      <c r="K41" s="183">
        <f>SUM(K36:K40)</f>
        <v>627.44999999999993</v>
      </c>
      <c r="L41" s="178"/>
      <c r="M41" s="183">
        <f>SUM(M36:M40)</f>
        <v>31.37</v>
      </c>
      <c r="N41" s="183">
        <f>SUM(N36:N40)</f>
        <v>23.009999999999998</v>
      </c>
      <c r="O41" s="183">
        <f>SUM(O36:O40)</f>
        <v>92.02</v>
      </c>
      <c r="P41" s="183">
        <f>SUM(P36:P40)</f>
        <v>700.64999999999986</v>
      </c>
      <c r="Q41" s="192"/>
    </row>
    <row r="42" spans="1:17" x14ac:dyDescent="0.25">
      <c r="A42" s="71" t="s">
        <v>24</v>
      </c>
      <c r="B42" s="185"/>
      <c r="C42" s="186">
        <f>C41*4/F41</f>
        <v>0.17870406296768471</v>
      </c>
      <c r="D42" s="186">
        <f>D41*9/F41</f>
        <v>0.30646859930159087</v>
      </c>
      <c r="E42" s="186">
        <f>E41*4/F41</f>
        <v>0.51297969439979307</v>
      </c>
      <c r="F42" s="186">
        <f>F41/2100</f>
        <v>0.25772857142857142</v>
      </c>
      <c r="G42" s="185"/>
      <c r="H42" s="186">
        <f>H41*4/K41</f>
        <v>0.16989401545939919</v>
      </c>
      <c r="I42" s="186">
        <f>I41*9/K41</f>
        <v>0.3036576619650968</v>
      </c>
      <c r="J42" s="186">
        <f>J41*4/K41</f>
        <v>0.52644832257550411</v>
      </c>
      <c r="K42" s="186">
        <f>K41/2450</f>
        <v>0.25610204081632648</v>
      </c>
      <c r="L42" s="185"/>
      <c r="M42" s="186">
        <f>M41*4/P41</f>
        <v>0.17909084421608509</v>
      </c>
      <c r="N42" s="186">
        <f>N41*9/P41</f>
        <v>0.29556840077071295</v>
      </c>
      <c r="O42" s="186">
        <f>O41*4/P41</f>
        <v>0.5253407550132021</v>
      </c>
      <c r="P42" s="186">
        <f>P41/2700</f>
        <v>0.25949999999999995</v>
      </c>
      <c r="Q42" s="192"/>
    </row>
    <row r="43" spans="1:17" x14ac:dyDescent="0.25">
      <c r="A43" s="72"/>
      <c r="B43" s="235"/>
      <c r="C43" s="191"/>
      <c r="D43" s="191"/>
      <c r="E43" s="191"/>
      <c r="F43" s="191"/>
      <c r="G43" s="235"/>
      <c r="H43" s="191"/>
      <c r="I43" s="191"/>
      <c r="J43" s="191"/>
      <c r="K43" s="191"/>
      <c r="L43" s="235"/>
      <c r="M43" s="191"/>
      <c r="N43" s="191"/>
      <c r="O43" s="191"/>
      <c r="P43" s="191"/>
      <c r="Q43" s="192"/>
    </row>
    <row r="44" spans="1:17" ht="25.5" x14ac:dyDescent="0.25">
      <c r="A44" s="178" t="s">
        <v>26</v>
      </c>
      <c r="B44" s="178" t="s">
        <v>32</v>
      </c>
      <c r="C44" s="178" t="s">
        <v>33</v>
      </c>
      <c r="D44" s="178" t="s">
        <v>34</v>
      </c>
      <c r="E44" s="178" t="s">
        <v>35</v>
      </c>
      <c r="F44" s="178" t="s">
        <v>36</v>
      </c>
      <c r="G44" s="178" t="s">
        <v>37</v>
      </c>
      <c r="H44" s="178" t="s">
        <v>38</v>
      </c>
      <c r="I44" s="178" t="s">
        <v>39</v>
      </c>
      <c r="J44" s="178" t="s">
        <v>40</v>
      </c>
      <c r="K44" s="178" t="s">
        <v>41</v>
      </c>
      <c r="L44" s="178" t="s">
        <v>42</v>
      </c>
      <c r="M44" s="191"/>
      <c r="N44" s="191"/>
      <c r="O44" s="191"/>
      <c r="P44" s="191"/>
      <c r="Q44" s="192"/>
    </row>
    <row r="45" spans="1:17" x14ac:dyDescent="0.25">
      <c r="A45" s="13" t="s">
        <v>27</v>
      </c>
      <c r="B45" s="179">
        <v>164.45</v>
      </c>
      <c r="C45" s="179">
        <v>0.71</v>
      </c>
      <c r="D45" s="179">
        <v>1.85</v>
      </c>
      <c r="E45" s="179">
        <v>21.22</v>
      </c>
      <c r="F45" s="179">
        <v>0.28000000000000003</v>
      </c>
      <c r="G45" s="179">
        <v>0.26</v>
      </c>
      <c r="H45" s="179">
        <v>9.3499999999999979</v>
      </c>
      <c r="I45" s="179">
        <v>0.5</v>
      </c>
      <c r="J45" s="179">
        <v>75.55</v>
      </c>
      <c r="K45" s="179">
        <v>1.74</v>
      </c>
      <c r="L45" s="179">
        <v>20.330000000000002</v>
      </c>
      <c r="M45" s="191"/>
      <c r="N45" s="191"/>
      <c r="O45" s="191"/>
      <c r="P45" s="191"/>
      <c r="Q45" s="192"/>
    </row>
    <row r="46" spans="1:17" x14ac:dyDescent="0.25">
      <c r="A46" s="13" t="s">
        <v>25</v>
      </c>
      <c r="B46" s="179">
        <v>178.73</v>
      </c>
      <c r="C46" s="179">
        <v>0.74</v>
      </c>
      <c r="D46" s="179">
        <v>2.02</v>
      </c>
      <c r="E46" s="179">
        <v>21.79</v>
      </c>
      <c r="F46" s="179">
        <v>0.34</v>
      </c>
      <c r="G46" s="179">
        <v>0.31999999999999995</v>
      </c>
      <c r="H46" s="179">
        <v>10.92</v>
      </c>
      <c r="I46" s="179">
        <v>0.59</v>
      </c>
      <c r="J46" s="179">
        <v>84.22999999999999</v>
      </c>
      <c r="K46" s="179">
        <v>2.0000000000000004</v>
      </c>
      <c r="L46" s="179">
        <v>21.11</v>
      </c>
      <c r="M46" s="191"/>
      <c r="N46" s="191"/>
      <c r="O46" s="191"/>
      <c r="P46" s="191"/>
      <c r="Q46" s="192"/>
    </row>
    <row r="47" spans="1:17" x14ac:dyDescent="0.25">
      <c r="A47" s="13" t="s">
        <v>28</v>
      </c>
      <c r="B47" s="179">
        <v>181.27</v>
      </c>
      <c r="C47" s="179">
        <v>0.79</v>
      </c>
      <c r="D47" s="179">
        <v>2.17</v>
      </c>
      <c r="E47" s="179">
        <v>22.009999999999998</v>
      </c>
      <c r="F47" s="179">
        <v>0.39</v>
      </c>
      <c r="G47" s="179">
        <v>0.33</v>
      </c>
      <c r="H47" s="179">
        <v>12.82</v>
      </c>
      <c r="I47" s="179">
        <v>0.69</v>
      </c>
      <c r="J47" s="179">
        <v>88.210000000000008</v>
      </c>
      <c r="K47" s="179">
        <v>2.35</v>
      </c>
      <c r="L47" s="179">
        <v>21.45</v>
      </c>
      <c r="M47" s="191"/>
      <c r="N47" s="191"/>
      <c r="O47" s="191"/>
      <c r="P47" s="191"/>
      <c r="Q47" s="192"/>
    </row>
    <row r="48" spans="1:17" ht="25.5" x14ac:dyDescent="0.25">
      <c r="A48" s="178" t="s">
        <v>29</v>
      </c>
      <c r="B48" s="178" t="s">
        <v>44</v>
      </c>
      <c r="C48" s="178" t="s">
        <v>45</v>
      </c>
      <c r="D48" s="178" t="s">
        <v>46</v>
      </c>
      <c r="E48" s="178" t="s">
        <v>47</v>
      </c>
      <c r="F48" s="178" t="s">
        <v>48</v>
      </c>
      <c r="G48" s="178" t="s">
        <v>49</v>
      </c>
      <c r="H48" s="191"/>
      <c r="I48" s="321" t="s">
        <v>43</v>
      </c>
      <c r="J48" s="321"/>
      <c r="K48" s="191"/>
      <c r="L48" s="192"/>
      <c r="M48" s="191"/>
      <c r="N48" s="191"/>
      <c r="O48" s="191"/>
      <c r="P48" s="191"/>
      <c r="Q48" s="192"/>
    </row>
    <row r="49" spans="1:29" ht="15" customHeight="1" x14ac:dyDescent="0.25">
      <c r="A49" s="13" t="s">
        <v>27</v>
      </c>
      <c r="B49" s="179">
        <v>695.76</v>
      </c>
      <c r="C49" s="179">
        <v>66.039999999999992</v>
      </c>
      <c r="D49" s="179">
        <v>56.179999999999993</v>
      </c>
      <c r="E49" s="179">
        <v>278.72000000000003</v>
      </c>
      <c r="F49" s="179">
        <v>3.2599999999999993</v>
      </c>
      <c r="G49" s="179">
        <v>0.26</v>
      </c>
      <c r="H49" s="193"/>
      <c r="I49" s="316">
        <v>7.73</v>
      </c>
      <c r="J49" s="316"/>
      <c r="K49" s="191"/>
      <c r="L49" s="192"/>
      <c r="M49" s="191"/>
      <c r="N49" s="191"/>
      <c r="O49" s="191"/>
      <c r="P49" s="191"/>
      <c r="Q49" s="192"/>
    </row>
    <row r="50" spans="1:29" ht="15" customHeight="1" x14ac:dyDescent="0.25">
      <c r="A50" s="13" t="s">
        <v>25</v>
      </c>
      <c r="B50" s="179">
        <v>812.7399999999999</v>
      </c>
      <c r="C50" s="179">
        <v>96.13000000000001</v>
      </c>
      <c r="D50" s="179">
        <v>68.91</v>
      </c>
      <c r="E50" s="179">
        <v>343.56</v>
      </c>
      <c r="F50" s="179">
        <v>3.7799999999999989</v>
      </c>
      <c r="G50" s="179">
        <v>0.39</v>
      </c>
      <c r="H50" s="193"/>
      <c r="I50" s="316">
        <v>9.15</v>
      </c>
      <c r="J50" s="316"/>
      <c r="K50" s="191"/>
      <c r="L50" s="192"/>
      <c r="M50" s="191"/>
      <c r="N50" s="191"/>
      <c r="O50" s="191"/>
      <c r="P50" s="191"/>
      <c r="Q50" s="192"/>
    </row>
    <row r="51" spans="1:29" ht="15" customHeight="1" x14ac:dyDescent="0.25">
      <c r="A51" s="13" t="s">
        <v>28</v>
      </c>
      <c r="B51" s="179">
        <v>898.81999999999994</v>
      </c>
      <c r="C51" s="179">
        <v>87.92</v>
      </c>
      <c r="D51" s="179">
        <v>77.069999999999993</v>
      </c>
      <c r="E51" s="179">
        <v>382.66999999999996</v>
      </c>
      <c r="F51" s="179">
        <v>4.34</v>
      </c>
      <c r="G51" s="179">
        <v>0.39</v>
      </c>
      <c r="H51" s="193"/>
      <c r="I51" s="316">
        <v>9.93</v>
      </c>
      <c r="J51" s="316"/>
      <c r="K51" s="191"/>
      <c r="L51" s="192"/>
      <c r="M51" s="191"/>
      <c r="N51" s="191"/>
      <c r="O51" s="191"/>
      <c r="P51" s="191"/>
      <c r="Q51" s="192"/>
    </row>
    <row r="52" spans="1:29" ht="15" customHeight="1" x14ac:dyDescent="0.25">
      <c r="A52" s="197"/>
      <c r="B52" s="198"/>
      <c r="C52" s="198"/>
      <c r="D52" s="198"/>
      <c r="E52" s="198"/>
      <c r="F52" s="198"/>
      <c r="G52" s="198"/>
      <c r="H52" s="193"/>
      <c r="I52" s="198"/>
      <c r="J52" s="198"/>
      <c r="K52" s="191"/>
      <c r="L52" s="192"/>
      <c r="M52" s="191"/>
      <c r="N52" s="191"/>
      <c r="O52" s="191"/>
      <c r="P52" s="191"/>
      <c r="Q52" s="192"/>
    </row>
    <row r="53" spans="1:29" ht="16.149999999999999" customHeight="1" x14ac:dyDescent="0.25">
      <c r="A53" s="172"/>
      <c r="B53" s="198"/>
      <c r="C53" s="198"/>
      <c r="D53" s="198"/>
      <c r="E53" s="198"/>
      <c r="F53" s="198"/>
      <c r="G53" s="198"/>
      <c r="H53" s="193"/>
      <c r="I53" s="198"/>
      <c r="J53" s="198"/>
      <c r="K53" s="191"/>
      <c r="L53" s="192"/>
      <c r="M53" s="191"/>
      <c r="N53" s="191"/>
      <c r="O53" s="191"/>
      <c r="P53" s="191"/>
      <c r="Q53" s="272"/>
    </row>
    <row r="54" spans="1:29" ht="15" customHeight="1" x14ac:dyDescent="0.25">
      <c r="A54" s="172"/>
      <c r="B54" s="198"/>
      <c r="C54" s="198"/>
      <c r="D54" s="198"/>
      <c r="E54" s="198"/>
      <c r="F54" s="198"/>
      <c r="G54" s="198"/>
      <c r="H54" s="193"/>
      <c r="I54" s="198"/>
      <c r="J54" s="198"/>
      <c r="K54" s="191"/>
      <c r="L54" s="192"/>
      <c r="M54" s="191"/>
      <c r="N54" s="191"/>
      <c r="O54" s="191"/>
      <c r="P54" s="191"/>
      <c r="Q54" s="272"/>
    </row>
    <row r="55" spans="1:29" x14ac:dyDescent="0.25">
      <c r="A55" s="172"/>
      <c r="B55" s="198"/>
      <c r="C55" s="198"/>
      <c r="D55" s="198"/>
      <c r="E55" s="198"/>
      <c r="F55" s="198"/>
      <c r="G55" s="198"/>
      <c r="H55" s="193"/>
      <c r="I55" s="198"/>
      <c r="J55" s="198"/>
      <c r="K55" s="191"/>
      <c r="L55" s="192"/>
      <c r="M55" s="191"/>
      <c r="N55" s="191"/>
      <c r="O55" s="191"/>
      <c r="P55" s="191"/>
      <c r="Q55" s="272"/>
    </row>
    <row r="56" spans="1:29" x14ac:dyDescent="0.25">
      <c r="A56" s="172"/>
      <c r="B56" s="198"/>
      <c r="C56" s="198"/>
      <c r="D56" s="198"/>
      <c r="E56" s="198"/>
      <c r="F56" s="198"/>
      <c r="G56" s="198"/>
      <c r="H56" s="193"/>
      <c r="I56" s="198"/>
      <c r="J56" s="198"/>
      <c r="K56" s="191"/>
      <c r="L56" s="192"/>
      <c r="M56" s="191"/>
      <c r="N56" s="191"/>
      <c r="O56" s="191"/>
      <c r="P56" s="191"/>
      <c r="Q56" s="272"/>
    </row>
    <row r="57" spans="1:29" x14ac:dyDescent="0.25">
      <c r="A57" s="172"/>
      <c r="B57" s="198"/>
      <c r="C57" s="198"/>
      <c r="D57" s="198"/>
      <c r="E57" s="198"/>
      <c r="F57" s="198"/>
      <c r="G57" s="198"/>
      <c r="H57" s="193"/>
      <c r="I57" s="198"/>
      <c r="J57" s="198"/>
      <c r="K57" s="191"/>
      <c r="L57" s="192"/>
      <c r="M57" s="191"/>
      <c r="N57" s="191"/>
      <c r="O57" s="191"/>
      <c r="P57" s="191"/>
      <c r="Q57" s="272"/>
    </row>
    <row r="58" spans="1:29" x14ac:dyDescent="0.25">
      <c r="A58" s="172"/>
      <c r="B58" s="198"/>
      <c r="C58" s="198"/>
      <c r="D58" s="198"/>
      <c r="E58" s="198"/>
      <c r="F58" s="198"/>
      <c r="G58" s="198"/>
      <c r="H58" s="193"/>
      <c r="I58" s="198"/>
      <c r="J58" s="198"/>
      <c r="K58" s="191"/>
      <c r="L58" s="192"/>
      <c r="M58" s="191"/>
      <c r="N58" s="191"/>
      <c r="O58" s="191"/>
      <c r="P58" s="191"/>
      <c r="Q58" s="272"/>
    </row>
    <row r="59" spans="1:29" x14ac:dyDescent="0.25">
      <c r="A59" s="172"/>
      <c r="B59" s="198"/>
      <c r="C59" s="198"/>
      <c r="D59" s="198"/>
      <c r="E59" s="198"/>
      <c r="F59" s="198"/>
      <c r="G59" s="198"/>
      <c r="H59" s="193"/>
      <c r="I59" s="198"/>
      <c r="J59" s="198"/>
      <c r="K59" s="191"/>
      <c r="L59" s="192"/>
      <c r="M59" s="191"/>
      <c r="N59" s="191"/>
      <c r="O59" s="191"/>
      <c r="P59" s="191"/>
      <c r="Q59" s="272"/>
    </row>
    <row r="60" spans="1:29" x14ac:dyDescent="0.25">
      <c r="A60" s="172"/>
      <c r="B60" s="198"/>
      <c r="C60" s="198"/>
      <c r="D60" s="198"/>
      <c r="E60" s="198"/>
      <c r="F60" s="198"/>
      <c r="G60" s="198"/>
      <c r="H60" s="193"/>
      <c r="I60" s="198"/>
      <c r="J60" s="198"/>
      <c r="K60" s="191"/>
      <c r="L60" s="192"/>
      <c r="M60" s="191"/>
      <c r="N60" s="191"/>
      <c r="O60" s="191"/>
      <c r="P60" s="191"/>
      <c r="Q60" s="272"/>
    </row>
    <row r="61" spans="1:29" x14ac:dyDescent="0.25">
      <c r="A61" s="172"/>
      <c r="B61" s="198"/>
      <c r="C61" s="198"/>
      <c r="D61" s="198"/>
      <c r="E61" s="198"/>
      <c r="F61" s="198"/>
      <c r="G61" s="198"/>
      <c r="H61" s="193"/>
      <c r="I61" s="198"/>
      <c r="J61" s="198"/>
      <c r="K61" s="191"/>
      <c r="L61" s="192"/>
      <c r="M61" s="191"/>
      <c r="N61" s="191"/>
      <c r="O61" s="191"/>
      <c r="P61" s="191"/>
      <c r="Q61" s="272"/>
    </row>
    <row r="62" spans="1:29" x14ac:dyDescent="0.25">
      <c r="A62" s="202" t="s">
        <v>69</v>
      </c>
      <c r="B62" s="192"/>
      <c r="C62" s="192"/>
      <c r="D62" s="192"/>
      <c r="E62" s="192"/>
      <c r="F62" s="192"/>
      <c r="G62" s="192"/>
      <c r="H62" s="191"/>
      <c r="I62" s="191"/>
      <c r="J62" s="191"/>
      <c r="K62" s="191"/>
      <c r="L62" s="235"/>
      <c r="M62" s="191"/>
      <c r="N62" s="191"/>
      <c r="O62" s="191"/>
      <c r="P62" s="191"/>
      <c r="Q62" s="192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</row>
    <row r="63" spans="1:29" x14ac:dyDescent="0.25">
      <c r="A63" s="202" t="s">
        <v>7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</row>
    <row r="64" spans="1:29" x14ac:dyDescent="0.25">
      <c r="A64" s="84">
        <v>1</v>
      </c>
      <c r="B64" s="214">
        <v>2</v>
      </c>
      <c r="C64" s="214">
        <v>3</v>
      </c>
      <c r="D64" s="214">
        <v>4</v>
      </c>
      <c r="E64" s="214">
        <v>5</v>
      </c>
      <c r="F64" s="214">
        <v>6</v>
      </c>
      <c r="G64" s="214">
        <v>7</v>
      </c>
      <c r="H64" s="214">
        <v>8</v>
      </c>
      <c r="I64" s="214">
        <v>9</v>
      </c>
      <c r="J64" s="214">
        <v>10</v>
      </c>
      <c r="K64" s="214">
        <v>11</v>
      </c>
      <c r="L64" s="214">
        <v>12</v>
      </c>
      <c r="M64" s="214">
        <v>13</v>
      </c>
      <c r="N64" s="214">
        <v>14</v>
      </c>
      <c r="O64" s="214">
        <v>15</v>
      </c>
      <c r="P64" s="214">
        <v>16</v>
      </c>
      <c r="Q64" s="192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</row>
    <row r="65" spans="1:29" ht="25.5" x14ac:dyDescent="0.25">
      <c r="A65" s="121" t="s">
        <v>188</v>
      </c>
      <c r="B65" s="253">
        <v>60</v>
      </c>
      <c r="C65" s="253">
        <v>0.8</v>
      </c>
      <c r="D65" s="253">
        <v>0.1</v>
      </c>
      <c r="E65" s="253">
        <v>4.0999999999999996</v>
      </c>
      <c r="F65" s="253">
        <v>20.9</v>
      </c>
      <c r="G65" s="253">
        <v>80</v>
      </c>
      <c r="H65" s="253">
        <v>1</v>
      </c>
      <c r="I65" s="259">
        <v>0.2</v>
      </c>
      <c r="J65" s="259">
        <v>5.7</v>
      </c>
      <c r="K65" s="259">
        <v>29</v>
      </c>
      <c r="L65" s="266">
        <v>100</v>
      </c>
      <c r="M65" s="259">
        <v>1.3</v>
      </c>
      <c r="N65" s="259">
        <v>0.2</v>
      </c>
      <c r="O65" s="259">
        <v>7</v>
      </c>
      <c r="P65" s="259">
        <v>36</v>
      </c>
      <c r="Q65" s="192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</row>
    <row r="66" spans="1:29" ht="25.5" x14ac:dyDescent="0.25">
      <c r="A66" s="129" t="s">
        <v>85</v>
      </c>
      <c r="B66" s="114">
        <v>70</v>
      </c>
      <c r="C66" s="116">
        <v>18.7</v>
      </c>
      <c r="D66" s="116">
        <v>5.0999999999999996</v>
      </c>
      <c r="E66" s="116">
        <v>9</v>
      </c>
      <c r="F66" s="116">
        <f t="shared" ref="F66:F70" si="6">C66*4+D66*9+E66*4</f>
        <v>156.69999999999999</v>
      </c>
      <c r="G66" s="114">
        <v>90</v>
      </c>
      <c r="H66" s="116">
        <v>21.5</v>
      </c>
      <c r="I66" s="116">
        <v>6.8</v>
      </c>
      <c r="J66" s="116">
        <v>15.8</v>
      </c>
      <c r="K66" s="116">
        <f t="shared" ref="K66:K70" si="7">H66*4+I66*9+J66*4</f>
        <v>210.39999999999998</v>
      </c>
      <c r="L66" s="260">
        <v>100</v>
      </c>
      <c r="M66" s="116">
        <v>23.9</v>
      </c>
      <c r="N66" s="116">
        <v>7.2</v>
      </c>
      <c r="O66" s="116">
        <v>17.600000000000001</v>
      </c>
      <c r="P66" s="116">
        <f t="shared" ref="P66:P70" si="8">M66*4+N66*9+O66*4</f>
        <v>230.79999999999998</v>
      </c>
      <c r="Q66" s="192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</row>
    <row r="67" spans="1:29" x14ac:dyDescent="0.25">
      <c r="A67" s="142" t="s">
        <v>90</v>
      </c>
      <c r="B67" s="114">
        <v>20</v>
      </c>
      <c r="C67" s="116">
        <v>0.49</v>
      </c>
      <c r="D67" s="116">
        <v>3.68</v>
      </c>
      <c r="E67" s="116">
        <v>1.8</v>
      </c>
      <c r="F67" s="116">
        <v>42</v>
      </c>
      <c r="G67" s="114">
        <v>20</v>
      </c>
      <c r="H67" s="116">
        <v>0.49</v>
      </c>
      <c r="I67" s="116">
        <v>3.68</v>
      </c>
      <c r="J67" s="116">
        <v>1.8</v>
      </c>
      <c r="K67" s="116">
        <v>42</v>
      </c>
      <c r="L67" s="114">
        <v>20</v>
      </c>
      <c r="M67" s="116">
        <v>0.49</v>
      </c>
      <c r="N67" s="116">
        <v>3.68</v>
      </c>
      <c r="O67" s="116">
        <v>1.8</v>
      </c>
      <c r="P67" s="116">
        <v>42</v>
      </c>
      <c r="Q67" s="192"/>
      <c r="R67" s="346"/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</row>
    <row r="68" spans="1:29" x14ac:dyDescent="0.25">
      <c r="A68" s="13" t="s">
        <v>68</v>
      </c>
      <c r="B68" s="261">
        <v>130</v>
      </c>
      <c r="C68" s="267">
        <v>13.5</v>
      </c>
      <c r="D68" s="268">
        <v>3.7</v>
      </c>
      <c r="E68" s="268">
        <v>23.5</v>
      </c>
      <c r="F68" s="189">
        <f t="shared" si="6"/>
        <v>181.3</v>
      </c>
      <c r="G68" s="263">
        <v>150</v>
      </c>
      <c r="H68" s="267">
        <v>15.8</v>
      </c>
      <c r="I68" s="268">
        <v>4.5999999999999996</v>
      </c>
      <c r="J68" s="268">
        <v>27.5</v>
      </c>
      <c r="K68" s="189">
        <f t="shared" si="7"/>
        <v>214.6</v>
      </c>
      <c r="L68" s="263">
        <v>180</v>
      </c>
      <c r="M68" s="267">
        <v>19.100000000000001</v>
      </c>
      <c r="N68" s="268">
        <v>4.8</v>
      </c>
      <c r="O68" s="268">
        <v>33.4</v>
      </c>
      <c r="P68" s="179">
        <f t="shared" si="8"/>
        <v>253.2</v>
      </c>
      <c r="Q68" s="192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6"/>
      <c r="AC68" s="346"/>
    </row>
    <row r="69" spans="1:29" x14ac:dyDescent="0.25">
      <c r="A69" s="129" t="s">
        <v>145</v>
      </c>
      <c r="B69" s="264">
        <v>200</v>
      </c>
      <c r="C69" s="265">
        <v>0.3</v>
      </c>
      <c r="D69" s="265">
        <v>0.1</v>
      </c>
      <c r="E69" s="265">
        <v>15.6</v>
      </c>
      <c r="F69" s="116">
        <v>68.5</v>
      </c>
      <c r="G69" s="260">
        <v>200</v>
      </c>
      <c r="H69" s="265">
        <v>0.3</v>
      </c>
      <c r="I69" s="265">
        <v>0.1</v>
      </c>
      <c r="J69" s="265">
        <v>15.6</v>
      </c>
      <c r="K69" s="116">
        <v>68.5</v>
      </c>
      <c r="L69" s="260">
        <v>200</v>
      </c>
      <c r="M69" s="265">
        <v>0.3</v>
      </c>
      <c r="N69" s="265">
        <v>0.1</v>
      </c>
      <c r="O69" s="265">
        <v>15.6</v>
      </c>
      <c r="P69" s="116">
        <v>68.5</v>
      </c>
      <c r="Q69" s="192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</row>
    <row r="70" spans="1:29" ht="15" customHeight="1" x14ac:dyDescent="0.25">
      <c r="A70" s="13" t="s">
        <v>81</v>
      </c>
      <c r="B70" s="178">
        <v>30</v>
      </c>
      <c r="C70" s="179">
        <v>2.2000000000000002</v>
      </c>
      <c r="D70" s="179">
        <v>0.3</v>
      </c>
      <c r="E70" s="179">
        <v>13.8</v>
      </c>
      <c r="F70" s="179">
        <f t="shared" si="6"/>
        <v>66.7</v>
      </c>
      <c r="G70" s="178">
        <v>50</v>
      </c>
      <c r="H70" s="179">
        <v>3</v>
      </c>
      <c r="I70" s="179">
        <v>0.4</v>
      </c>
      <c r="J70" s="179">
        <v>18.3</v>
      </c>
      <c r="K70" s="179">
        <f t="shared" si="7"/>
        <v>88.8</v>
      </c>
      <c r="L70" s="178">
        <v>50</v>
      </c>
      <c r="M70" s="179">
        <v>3</v>
      </c>
      <c r="N70" s="179">
        <v>0.4</v>
      </c>
      <c r="O70" s="179">
        <v>18.3</v>
      </c>
      <c r="P70" s="179">
        <f t="shared" si="8"/>
        <v>88.8</v>
      </c>
      <c r="Q70" s="192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46"/>
    </row>
    <row r="71" spans="1:29" ht="15" customHeight="1" x14ac:dyDescent="0.25">
      <c r="A71" s="70" t="s">
        <v>5</v>
      </c>
      <c r="B71" s="178"/>
      <c r="C71" s="183">
        <f>SUM(C66:C70)</f>
        <v>35.19</v>
      </c>
      <c r="D71" s="183">
        <f>SUM(D66:D70)</f>
        <v>12.88</v>
      </c>
      <c r="E71" s="183">
        <f>SUM(E66:E70)</f>
        <v>63.7</v>
      </c>
      <c r="F71" s="183">
        <f>SUM(F66:F70)</f>
        <v>515.20000000000005</v>
      </c>
      <c r="G71" s="178"/>
      <c r="H71" s="183">
        <f>SUM(H66:H70)</f>
        <v>41.089999999999996</v>
      </c>
      <c r="I71" s="183">
        <f>SUM(I66:I70)</f>
        <v>15.58</v>
      </c>
      <c r="J71" s="183">
        <f>SUM(J66:J70)</f>
        <v>79</v>
      </c>
      <c r="K71" s="183">
        <f>SUM(K66:K70)</f>
        <v>624.29999999999995</v>
      </c>
      <c r="L71" s="178"/>
      <c r="M71" s="183">
        <f>SUM(M66:M70)</f>
        <v>46.789999999999992</v>
      </c>
      <c r="N71" s="183">
        <f>SUM(N66:N70)</f>
        <v>16.18</v>
      </c>
      <c r="O71" s="183">
        <f>SUM(O66:O70)</f>
        <v>86.699999999999989</v>
      </c>
      <c r="P71" s="183">
        <f>SUM(P66:P70)</f>
        <v>683.3</v>
      </c>
      <c r="Q71" s="192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</row>
    <row r="72" spans="1:29" ht="15" customHeight="1" x14ac:dyDescent="0.25">
      <c r="A72" s="71" t="s">
        <v>24</v>
      </c>
      <c r="B72" s="185"/>
      <c r="C72" s="186">
        <f>C71*4/F71</f>
        <v>0.27321428571428569</v>
      </c>
      <c r="D72" s="186">
        <f>D71*9/F71</f>
        <v>0.22499999999999998</v>
      </c>
      <c r="E72" s="186">
        <f>E71*4/F71</f>
        <v>0.49456521739130432</v>
      </c>
      <c r="F72" s="187">
        <f>F71/2100</f>
        <v>0.24533333333333335</v>
      </c>
      <c r="G72" s="185"/>
      <c r="H72" s="186">
        <f>H71*4/K71</f>
        <v>0.26327086336697103</v>
      </c>
      <c r="I72" s="186">
        <f>I71*9/K71</f>
        <v>0.22460355598270063</v>
      </c>
      <c r="J72" s="186">
        <f>J71*4/K71</f>
        <v>0.50616690693576805</v>
      </c>
      <c r="K72" s="186">
        <f>K71/2450</f>
        <v>0.2548163265306122</v>
      </c>
      <c r="L72" s="185"/>
      <c r="M72" s="186">
        <f>M71*4/P71</f>
        <v>0.27390604419727788</v>
      </c>
      <c r="N72" s="186">
        <f>N71*9/P71</f>
        <v>0.21311283477242796</v>
      </c>
      <c r="O72" s="186">
        <f>O71*4/P71</f>
        <v>0.50753695302209856</v>
      </c>
      <c r="P72" s="186">
        <f>P71/2700</f>
        <v>0.25307407407407406</v>
      </c>
      <c r="Q72" s="192"/>
      <c r="R72" s="346"/>
      <c r="S72" s="346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</row>
    <row r="73" spans="1:29" ht="15" customHeight="1" x14ac:dyDescent="0.25">
      <c r="A73" s="72"/>
      <c r="B73" s="235"/>
      <c r="C73" s="191"/>
      <c r="D73" s="191"/>
      <c r="E73" s="191"/>
      <c r="F73" s="191"/>
      <c r="G73" s="235"/>
      <c r="H73" s="191"/>
      <c r="I73" s="191"/>
      <c r="J73" s="191"/>
      <c r="K73" s="191"/>
      <c r="L73" s="235"/>
      <c r="M73" s="191"/>
      <c r="N73" s="191"/>
      <c r="O73" s="191"/>
      <c r="P73" s="191"/>
      <c r="Q73" s="192"/>
      <c r="R73" s="346"/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</row>
    <row r="74" spans="1:29" ht="25.5" customHeight="1" x14ac:dyDescent="0.25">
      <c r="A74" s="178" t="s">
        <v>26</v>
      </c>
      <c r="B74" s="178" t="s">
        <v>32</v>
      </c>
      <c r="C74" s="178" t="s">
        <v>33</v>
      </c>
      <c r="D74" s="178" t="s">
        <v>34</v>
      </c>
      <c r="E74" s="178" t="s">
        <v>35</v>
      </c>
      <c r="F74" s="178" t="s">
        <v>36</v>
      </c>
      <c r="G74" s="178" t="s">
        <v>37</v>
      </c>
      <c r="H74" s="178" t="s">
        <v>38</v>
      </c>
      <c r="I74" s="178" t="s">
        <v>39</v>
      </c>
      <c r="J74" s="178" t="s">
        <v>40</v>
      </c>
      <c r="K74" s="178" t="s">
        <v>41</v>
      </c>
      <c r="L74" s="178" t="s">
        <v>42</v>
      </c>
      <c r="M74" s="191"/>
      <c r="N74" s="191"/>
      <c r="O74" s="191"/>
      <c r="P74" s="191"/>
      <c r="Q74" s="192"/>
      <c r="R74" s="346"/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</row>
    <row r="75" spans="1:29" ht="15" customHeight="1" x14ac:dyDescent="0.25">
      <c r="A75" s="13" t="s">
        <v>27</v>
      </c>
      <c r="B75" s="179">
        <v>503.90000000000003</v>
      </c>
      <c r="C75" s="179">
        <v>0.65</v>
      </c>
      <c r="D75" s="179">
        <v>1.71</v>
      </c>
      <c r="E75" s="179">
        <v>81.240000000000009</v>
      </c>
      <c r="F75" s="179">
        <v>0.66</v>
      </c>
      <c r="G75" s="179">
        <v>0.37</v>
      </c>
      <c r="H75" s="179">
        <v>16.509999999999998</v>
      </c>
      <c r="I75" s="179">
        <v>0.56999999999999995</v>
      </c>
      <c r="J75" s="179">
        <v>132.6</v>
      </c>
      <c r="K75" s="179">
        <v>0.61</v>
      </c>
      <c r="L75" s="179">
        <v>25.11</v>
      </c>
      <c r="M75" s="191"/>
      <c r="N75" s="191"/>
      <c r="O75" s="191"/>
      <c r="P75" s="191"/>
      <c r="Q75" s="192"/>
      <c r="R75" s="346"/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</row>
    <row r="76" spans="1:29" ht="17.649999999999999" customHeight="1" x14ac:dyDescent="0.25">
      <c r="A76" s="13" t="s">
        <v>25</v>
      </c>
      <c r="B76" s="179">
        <v>514.83000000000004</v>
      </c>
      <c r="C76" s="179">
        <v>0.67</v>
      </c>
      <c r="D76" s="179">
        <v>1.87</v>
      </c>
      <c r="E76" s="179">
        <v>89.62</v>
      </c>
      <c r="F76" s="179">
        <v>0.78000000000000014</v>
      </c>
      <c r="G76" s="179">
        <v>0.42000000000000004</v>
      </c>
      <c r="H76" s="179">
        <v>19.489999999999998</v>
      </c>
      <c r="I76" s="179">
        <v>0.65</v>
      </c>
      <c r="J76" s="179">
        <v>154.19999999999996</v>
      </c>
      <c r="K76" s="179">
        <v>0.66</v>
      </c>
      <c r="L76" s="179">
        <v>25.29</v>
      </c>
      <c r="M76" s="191"/>
      <c r="N76" s="191"/>
      <c r="O76" s="191"/>
      <c r="P76" s="191"/>
      <c r="Q76" s="192"/>
      <c r="R76" s="346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</row>
    <row r="77" spans="1:29" ht="15" customHeight="1" x14ac:dyDescent="0.25">
      <c r="A77" s="13" t="s">
        <v>28</v>
      </c>
      <c r="B77" s="179">
        <v>526.41999999999996</v>
      </c>
      <c r="C77" s="179">
        <v>0.68</v>
      </c>
      <c r="D77" s="179">
        <v>1.98</v>
      </c>
      <c r="E77" s="179">
        <v>101.88999999999999</v>
      </c>
      <c r="F77" s="179">
        <v>0.92</v>
      </c>
      <c r="G77" s="179">
        <v>0.48000000000000004</v>
      </c>
      <c r="H77" s="179">
        <v>22.51</v>
      </c>
      <c r="I77" s="179">
        <v>0.74</v>
      </c>
      <c r="J77" s="179">
        <v>179.18999999999997</v>
      </c>
      <c r="K77" s="179">
        <v>0.71000000000000008</v>
      </c>
      <c r="L77" s="179">
        <v>25.54</v>
      </c>
      <c r="M77" s="191"/>
      <c r="N77" s="191"/>
      <c r="O77" s="191"/>
      <c r="P77" s="191"/>
      <c r="Q77" s="192"/>
      <c r="R77" s="346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</row>
    <row r="78" spans="1:29" ht="25.5" x14ac:dyDescent="0.25">
      <c r="A78" s="178" t="s">
        <v>29</v>
      </c>
      <c r="B78" s="190" t="s">
        <v>44</v>
      </c>
      <c r="C78" s="190" t="s">
        <v>45</v>
      </c>
      <c r="D78" s="190" t="s">
        <v>46</v>
      </c>
      <c r="E78" s="190" t="s">
        <v>47</v>
      </c>
      <c r="F78" s="190" t="s">
        <v>48</v>
      </c>
      <c r="G78" s="190" t="s">
        <v>49</v>
      </c>
      <c r="H78" s="191"/>
      <c r="I78" s="321" t="s">
        <v>43</v>
      </c>
      <c r="J78" s="321"/>
      <c r="K78" s="191"/>
      <c r="L78" s="192"/>
      <c r="M78" s="191"/>
      <c r="N78" s="191"/>
      <c r="O78" s="191"/>
      <c r="P78" s="191"/>
      <c r="Q78" s="192"/>
      <c r="R78" s="346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</row>
    <row r="79" spans="1:29" x14ac:dyDescent="0.25">
      <c r="A79" s="13" t="s">
        <v>27</v>
      </c>
      <c r="B79" s="179">
        <v>1093.21</v>
      </c>
      <c r="C79" s="179">
        <v>92.70999999999998</v>
      </c>
      <c r="D79" s="179">
        <v>115.51</v>
      </c>
      <c r="E79" s="179">
        <v>459.68</v>
      </c>
      <c r="F79" s="179">
        <v>4.91</v>
      </c>
      <c r="G79" s="179">
        <v>0.3</v>
      </c>
      <c r="H79" s="193"/>
      <c r="I79" s="316">
        <v>14.52</v>
      </c>
      <c r="J79" s="316"/>
      <c r="K79" s="191"/>
      <c r="L79" s="192"/>
      <c r="M79" s="191"/>
      <c r="N79" s="191"/>
      <c r="O79" s="191"/>
      <c r="P79" s="191"/>
      <c r="Q79" s="192"/>
      <c r="R79" s="346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</row>
    <row r="80" spans="1:29" x14ac:dyDescent="0.25">
      <c r="A80" s="13" t="s">
        <v>25</v>
      </c>
      <c r="B80" s="179">
        <v>1267.8799999999999</v>
      </c>
      <c r="C80" s="179">
        <v>106.44999999999997</v>
      </c>
      <c r="D80" s="179">
        <v>137.25999999999996</v>
      </c>
      <c r="E80" s="179">
        <v>544.76</v>
      </c>
      <c r="F80" s="179">
        <v>5.81</v>
      </c>
      <c r="G80" s="179">
        <v>0.43</v>
      </c>
      <c r="H80" s="193"/>
      <c r="I80" s="316">
        <v>17.48</v>
      </c>
      <c r="J80" s="316"/>
      <c r="K80" s="191"/>
      <c r="L80" s="192"/>
      <c r="M80" s="191"/>
      <c r="N80" s="191"/>
      <c r="O80" s="191"/>
      <c r="P80" s="191"/>
      <c r="Q80" s="192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</row>
    <row r="81" spans="1:29" x14ac:dyDescent="0.25">
      <c r="A81" s="13" t="s">
        <v>28</v>
      </c>
      <c r="B81" s="179">
        <v>1458.84</v>
      </c>
      <c r="C81" s="179">
        <v>118.05999999999999</v>
      </c>
      <c r="D81" s="179">
        <v>159.63999999999996</v>
      </c>
      <c r="E81" s="179">
        <v>626.74</v>
      </c>
      <c r="F81" s="179">
        <v>6.76</v>
      </c>
      <c r="G81" s="179">
        <v>0.74</v>
      </c>
      <c r="H81" s="193"/>
      <c r="I81" s="316">
        <v>20.29</v>
      </c>
      <c r="J81" s="316"/>
      <c r="K81" s="191"/>
      <c r="L81" s="192"/>
      <c r="M81" s="191"/>
      <c r="N81" s="191"/>
      <c r="O81" s="191"/>
      <c r="P81" s="191"/>
      <c r="Q81" s="192"/>
      <c r="R81" s="346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</row>
    <row r="82" spans="1:29" x14ac:dyDescent="0.25">
      <c r="A82" s="197"/>
      <c r="B82" s="198"/>
      <c r="C82" s="198"/>
      <c r="D82" s="198"/>
      <c r="E82" s="198"/>
      <c r="F82" s="198"/>
      <c r="G82" s="198"/>
      <c r="H82" s="193"/>
      <c r="I82" s="198"/>
      <c r="J82" s="198"/>
      <c r="K82" s="191"/>
      <c r="L82" s="192"/>
      <c r="M82" s="191"/>
      <c r="N82" s="191"/>
      <c r="O82" s="191"/>
      <c r="P82" s="191"/>
      <c r="Q82" s="192"/>
      <c r="R82" s="346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</row>
    <row r="83" spans="1:29" x14ac:dyDescent="0.25">
      <c r="A83" s="172"/>
      <c r="B83" s="198"/>
      <c r="C83" s="198"/>
      <c r="D83" s="198"/>
      <c r="E83" s="198"/>
      <c r="F83" s="198"/>
      <c r="G83" s="198"/>
      <c r="H83" s="193"/>
      <c r="I83" s="198"/>
      <c r="J83" s="198"/>
      <c r="K83" s="191"/>
      <c r="L83" s="192"/>
      <c r="M83" s="191"/>
      <c r="N83" s="191"/>
      <c r="O83" s="191"/>
      <c r="P83" s="191"/>
      <c r="Q83" s="272"/>
      <c r="R83" s="346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</row>
    <row r="84" spans="1:29" x14ac:dyDescent="0.25">
      <c r="A84" s="172"/>
      <c r="B84" s="198"/>
      <c r="C84" s="198"/>
      <c r="D84" s="198"/>
      <c r="E84" s="198"/>
      <c r="F84" s="198"/>
      <c r="G84" s="198"/>
      <c r="H84" s="193"/>
      <c r="I84" s="198"/>
      <c r="J84" s="198"/>
      <c r="K84" s="191"/>
      <c r="L84" s="192"/>
      <c r="M84" s="191"/>
      <c r="N84" s="191"/>
      <c r="O84" s="191"/>
      <c r="P84" s="191"/>
      <c r="Q84" s="272"/>
      <c r="R84" s="346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</row>
    <row r="85" spans="1:29" x14ac:dyDescent="0.25">
      <c r="A85" s="172"/>
      <c r="B85" s="198"/>
      <c r="C85" s="198"/>
      <c r="D85" s="198"/>
      <c r="E85" s="198"/>
      <c r="F85" s="198"/>
      <c r="G85" s="198"/>
      <c r="H85" s="193"/>
      <c r="I85" s="198"/>
      <c r="J85" s="198"/>
      <c r="K85" s="191"/>
      <c r="L85" s="192"/>
      <c r="M85" s="191"/>
      <c r="N85" s="191"/>
      <c r="O85" s="191"/>
      <c r="P85" s="191"/>
      <c r="Q85" s="272"/>
      <c r="R85" s="346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</row>
    <row r="86" spans="1:29" x14ac:dyDescent="0.25">
      <c r="A86" s="172"/>
      <c r="B86" s="198"/>
      <c r="C86" s="198"/>
      <c r="D86" s="198"/>
      <c r="E86" s="198"/>
      <c r="F86" s="198"/>
      <c r="G86" s="198"/>
      <c r="H86" s="193"/>
      <c r="I86" s="198"/>
      <c r="J86" s="198"/>
      <c r="K86" s="191"/>
      <c r="L86" s="192"/>
      <c r="M86" s="191"/>
      <c r="N86" s="191"/>
      <c r="O86" s="191"/>
      <c r="P86" s="191"/>
      <c r="Q86" s="272"/>
      <c r="R86" s="346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</row>
    <row r="87" spans="1:29" x14ac:dyDescent="0.25">
      <c r="A87" s="172"/>
      <c r="B87" s="198"/>
      <c r="C87" s="198"/>
      <c r="D87" s="198"/>
      <c r="E87" s="198"/>
      <c r="F87" s="198"/>
      <c r="G87" s="198"/>
      <c r="H87" s="193"/>
      <c r="I87" s="198"/>
      <c r="J87" s="198"/>
      <c r="K87" s="191"/>
      <c r="L87" s="192"/>
      <c r="M87" s="191"/>
      <c r="N87" s="191"/>
      <c r="O87" s="191"/>
      <c r="P87" s="191"/>
      <c r="Q87" s="272"/>
      <c r="R87" s="346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</row>
    <row r="88" spans="1:29" x14ac:dyDescent="0.25">
      <c r="A88" s="172"/>
      <c r="B88" s="198"/>
      <c r="C88" s="198"/>
      <c r="D88" s="198"/>
      <c r="E88" s="198"/>
      <c r="F88" s="198"/>
      <c r="G88" s="198"/>
      <c r="H88" s="193"/>
      <c r="I88" s="198"/>
      <c r="J88" s="198"/>
      <c r="K88" s="191"/>
      <c r="L88" s="192"/>
      <c r="M88" s="191"/>
      <c r="N88" s="191"/>
      <c r="O88" s="191"/>
      <c r="P88" s="191"/>
      <c r="Q88" s="272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</row>
    <row r="89" spans="1:29" x14ac:dyDescent="0.25">
      <c r="A89" s="172"/>
      <c r="B89" s="198"/>
      <c r="C89" s="198"/>
      <c r="D89" s="198"/>
      <c r="E89" s="198"/>
      <c r="F89" s="198"/>
      <c r="G89" s="198"/>
      <c r="H89" s="193"/>
      <c r="I89" s="198"/>
      <c r="J89" s="198"/>
      <c r="K89" s="191"/>
      <c r="L89" s="192"/>
      <c r="M89" s="191"/>
      <c r="N89" s="191"/>
      <c r="O89" s="191"/>
      <c r="P89" s="191"/>
      <c r="Q89" s="272"/>
      <c r="R89" s="346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</row>
    <row r="90" spans="1:29" x14ac:dyDescent="0.25">
      <c r="A90" s="197"/>
      <c r="B90" s="198"/>
      <c r="C90" s="198"/>
      <c r="D90" s="198"/>
      <c r="E90" s="198"/>
      <c r="F90" s="198"/>
      <c r="G90" s="198"/>
      <c r="H90" s="193"/>
      <c r="I90" s="198"/>
      <c r="J90" s="198"/>
      <c r="K90" s="191"/>
      <c r="L90" s="192"/>
      <c r="M90" s="191"/>
      <c r="N90" s="191"/>
      <c r="O90" s="191"/>
      <c r="P90" s="191"/>
      <c r="Q90" s="192"/>
      <c r="R90" s="346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</row>
    <row r="91" spans="1:29" ht="15" customHeight="1" x14ac:dyDescent="0.25">
      <c r="A91" s="172"/>
      <c r="B91" s="198"/>
      <c r="C91" s="198"/>
      <c r="D91" s="198"/>
      <c r="E91" s="198"/>
      <c r="F91" s="198"/>
      <c r="G91" s="198"/>
      <c r="H91" s="193"/>
      <c r="I91" s="198"/>
      <c r="J91" s="198"/>
      <c r="K91" s="191"/>
      <c r="L91" s="192"/>
      <c r="M91" s="191"/>
      <c r="N91" s="191"/>
      <c r="O91" s="191"/>
      <c r="P91" s="191"/>
      <c r="Q91" s="272"/>
      <c r="R91" s="348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</row>
    <row r="92" spans="1:29" x14ac:dyDescent="0.25">
      <c r="A92" s="202" t="s">
        <v>69</v>
      </c>
      <c r="B92" s="193"/>
      <c r="C92" s="193"/>
      <c r="D92" s="193"/>
      <c r="E92" s="193"/>
      <c r="F92" s="193"/>
      <c r="G92" s="193"/>
      <c r="H92" s="193"/>
      <c r="I92" s="193"/>
      <c r="J92" s="193"/>
      <c r="K92" s="191"/>
      <c r="L92" s="192"/>
      <c r="M92" s="191"/>
      <c r="N92" s="191"/>
      <c r="O92" s="191"/>
      <c r="P92" s="191"/>
      <c r="Q92" s="192"/>
      <c r="R92" s="346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</row>
    <row r="93" spans="1:29" x14ac:dyDescent="0.25">
      <c r="A93" s="202" t="s">
        <v>8</v>
      </c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29" x14ac:dyDescent="0.25">
      <c r="A94" s="83">
        <v>1</v>
      </c>
      <c r="B94" s="255">
        <v>2</v>
      </c>
      <c r="C94" s="255">
        <v>3</v>
      </c>
      <c r="D94" s="255">
        <v>4</v>
      </c>
      <c r="E94" s="255">
        <v>5</v>
      </c>
      <c r="F94" s="255">
        <v>6</v>
      </c>
      <c r="G94" s="255">
        <v>7</v>
      </c>
      <c r="H94" s="255">
        <v>8</v>
      </c>
      <c r="I94" s="255">
        <v>9</v>
      </c>
      <c r="J94" s="255">
        <v>10</v>
      </c>
      <c r="K94" s="255">
        <v>11</v>
      </c>
      <c r="L94" s="255">
        <v>12</v>
      </c>
      <c r="M94" s="255">
        <v>13</v>
      </c>
      <c r="N94" s="255">
        <v>14</v>
      </c>
      <c r="O94" s="255">
        <v>15</v>
      </c>
      <c r="P94" s="255">
        <v>16</v>
      </c>
      <c r="Q94" s="192"/>
    </row>
    <row r="95" spans="1:29" x14ac:dyDescent="0.25">
      <c r="A95" s="138" t="s">
        <v>203</v>
      </c>
      <c r="B95" s="253">
        <v>120</v>
      </c>
      <c r="C95" s="253">
        <v>0.7</v>
      </c>
      <c r="D95" s="253">
        <v>3.1</v>
      </c>
      <c r="E95" s="253">
        <v>2.2000000000000002</v>
      </c>
      <c r="F95" s="253">
        <v>39.4</v>
      </c>
      <c r="G95" s="253">
        <v>80</v>
      </c>
      <c r="H95" s="253">
        <v>1</v>
      </c>
      <c r="I95" s="253">
        <v>3.2</v>
      </c>
      <c r="J95" s="253">
        <v>2.8</v>
      </c>
      <c r="K95" s="253">
        <v>43.7</v>
      </c>
      <c r="L95" s="253">
        <v>100</v>
      </c>
      <c r="M95" s="253">
        <v>1.2</v>
      </c>
      <c r="N95" s="253">
        <v>3.2</v>
      </c>
      <c r="O95" s="253">
        <v>3.6</v>
      </c>
      <c r="P95" s="253">
        <v>48</v>
      </c>
      <c r="Q95" s="192"/>
    </row>
    <row r="96" spans="1:29" x14ac:dyDescent="0.25">
      <c r="A96" s="129" t="s">
        <v>86</v>
      </c>
      <c r="B96" s="114">
        <v>70</v>
      </c>
      <c r="C96" s="116">
        <v>11.4</v>
      </c>
      <c r="D96" s="116">
        <v>1.3</v>
      </c>
      <c r="E96" s="116">
        <v>9.8000000000000007</v>
      </c>
      <c r="F96" s="116">
        <v>201.3</v>
      </c>
      <c r="G96" s="114">
        <v>90</v>
      </c>
      <c r="H96" s="116">
        <v>15.5</v>
      </c>
      <c r="I96" s="116">
        <v>1.3</v>
      </c>
      <c r="J96" s="116">
        <v>11.5</v>
      </c>
      <c r="K96" s="116">
        <v>235.2</v>
      </c>
      <c r="L96" s="114">
        <v>100</v>
      </c>
      <c r="M96" s="116">
        <v>17.100000000000001</v>
      </c>
      <c r="N96" s="116">
        <v>2</v>
      </c>
      <c r="O96" s="116">
        <v>15.1</v>
      </c>
      <c r="P96" s="116">
        <v>283.39999999999998</v>
      </c>
      <c r="Q96" s="192"/>
    </row>
    <row r="97" spans="1:17" x14ac:dyDescent="0.25">
      <c r="A97" s="13" t="s">
        <v>87</v>
      </c>
      <c r="B97" s="178">
        <v>20</v>
      </c>
      <c r="C97" s="179">
        <v>0.8</v>
      </c>
      <c r="D97" s="179">
        <v>1.9</v>
      </c>
      <c r="E97" s="179">
        <v>2.4</v>
      </c>
      <c r="F97" s="179">
        <f t="shared" ref="F97:F101" si="9">C97*4+D97*9+E97*4</f>
        <v>29.9</v>
      </c>
      <c r="G97" s="178">
        <v>20</v>
      </c>
      <c r="H97" s="179">
        <v>0.8</v>
      </c>
      <c r="I97" s="179">
        <v>1.9</v>
      </c>
      <c r="J97" s="179">
        <v>2.4</v>
      </c>
      <c r="K97" s="179">
        <f t="shared" ref="K97:K101" si="10">H97*4+I97*9+J97*4</f>
        <v>29.9</v>
      </c>
      <c r="L97" s="178">
        <v>20</v>
      </c>
      <c r="M97" s="179">
        <v>0.8</v>
      </c>
      <c r="N97" s="179">
        <v>1.9</v>
      </c>
      <c r="O97" s="179">
        <v>2.4</v>
      </c>
      <c r="P97" s="179">
        <f t="shared" ref="P97:P101" si="11">M97*4+N97*9+O97*4</f>
        <v>29.9</v>
      </c>
      <c r="Q97" s="192"/>
    </row>
    <row r="98" spans="1:17" ht="25.5" x14ac:dyDescent="0.25">
      <c r="A98" s="129" t="s">
        <v>67</v>
      </c>
      <c r="B98" s="114">
        <v>130</v>
      </c>
      <c r="C98" s="116">
        <v>2.4</v>
      </c>
      <c r="D98" s="116">
        <v>4.7</v>
      </c>
      <c r="E98" s="116">
        <v>12.6</v>
      </c>
      <c r="F98" s="116">
        <v>104.3</v>
      </c>
      <c r="G98" s="114">
        <v>150</v>
      </c>
      <c r="H98" s="116">
        <v>2.7</v>
      </c>
      <c r="I98" s="116">
        <v>7.3</v>
      </c>
      <c r="J98" s="116">
        <v>14.5</v>
      </c>
      <c r="K98" s="116">
        <v>136.4</v>
      </c>
      <c r="L98" s="114">
        <v>180</v>
      </c>
      <c r="M98" s="116">
        <v>3.1</v>
      </c>
      <c r="N98" s="116">
        <v>6.5</v>
      </c>
      <c r="O98" s="116">
        <v>16.7</v>
      </c>
      <c r="P98" s="116">
        <v>141.80000000000001</v>
      </c>
      <c r="Q98" s="192"/>
    </row>
    <row r="99" spans="1:17" ht="25.5" x14ac:dyDescent="0.25">
      <c r="A99" s="13" t="s">
        <v>88</v>
      </c>
      <c r="B99" s="178">
        <v>200</v>
      </c>
      <c r="C99" s="257">
        <v>0.3</v>
      </c>
      <c r="D99" s="257">
        <v>0.4</v>
      </c>
      <c r="E99" s="257">
        <v>15.6</v>
      </c>
      <c r="F99" s="179">
        <f t="shared" si="9"/>
        <v>67.2</v>
      </c>
      <c r="G99" s="178">
        <v>200</v>
      </c>
      <c r="H99" s="257">
        <v>0.3</v>
      </c>
      <c r="I99" s="257">
        <v>0.4</v>
      </c>
      <c r="J99" s="257">
        <v>15.6</v>
      </c>
      <c r="K99" s="179">
        <f t="shared" si="10"/>
        <v>67.2</v>
      </c>
      <c r="L99" s="178">
        <v>200</v>
      </c>
      <c r="M99" s="257">
        <v>0.3</v>
      </c>
      <c r="N99" s="257">
        <v>0.4</v>
      </c>
      <c r="O99" s="257">
        <v>15.6</v>
      </c>
      <c r="P99" s="179">
        <f t="shared" si="11"/>
        <v>67.2</v>
      </c>
      <c r="Q99" s="192"/>
    </row>
    <row r="100" spans="1:17" ht="25.5" x14ac:dyDescent="0.25">
      <c r="A100" s="13" t="s">
        <v>81</v>
      </c>
      <c r="B100" s="178">
        <v>30</v>
      </c>
      <c r="C100" s="179">
        <v>2.2000000000000002</v>
      </c>
      <c r="D100" s="179">
        <v>0.3</v>
      </c>
      <c r="E100" s="179">
        <v>13.8</v>
      </c>
      <c r="F100" s="179">
        <f t="shared" si="9"/>
        <v>66.7</v>
      </c>
      <c r="G100" s="178">
        <v>50</v>
      </c>
      <c r="H100" s="179">
        <v>3</v>
      </c>
      <c r="I100" s="179">
        <v>0.4</v>
      </c>
      <c r="J100" s="179">
        <v>18.3</v>
      </c>
      <c r="K100" s="179">
        <f t="shared" si="10"/>
        <v>88.8</v>
      </c>
      <c r="L100" s="178">
        <v>50</v>
      </c>
      <c r="M100" s="179">
        <v>3</v>
      </c>
      <c r="N100" s="179">
        <v>0.4</v>
      </c>
      <c r="O100" s="179">
        <v>18.3</v>
      </c>
      <c r="P100" s="179">
        <f t="shared" si="11"/>
        <v>88.8</v>
      </c>
      <c r="Q100" s="192"/>
    </row>
    <row r="101" spans="1:17" x14ac:dyDescent="0.25">
      <c r="A101" s="13" t="s">
        <v>196</v>
      </c>
      <c r="B101" s="178">
        <v>120</v>
      </c>
      <c r="C101" s="179">
        <v>0.3</v>
      </c>
      <c r="D101" s="179">
        <v>0.1</v>
      </c>
      <c r="E101" s="179">
        <v>13.2</v>
      </c>
      <c r="F101" s="179">
        <f t="shared" si="9"/>
        <v>54.9</v>
      </c>
      <c r="G101" s="178">
        <v>120</v>
      </c>
      <c r="H101" s="179">
        <v>0.3</v>
      </c>
      <c r="I101" s="179">
        <v>0.1</v>
      </c>
      <c r="J101" s="179">
        <v>13.2</v>
      </c>
      <c r="K101" s="179">
        <f t="shared" si="10"/>
        <v>54.9</v>
      </c>
      <c r="L101" s="178">
        <v>120</v>
      </c>
      <c r="M101" s="179">
        <v>0.3</v>
      </c>
      <c r="N101" s="179">
        <v>0.1</v>
      </c>
      <c r="O101" s="179">
        <v>13.2</v>
      </c>
      <c r="P101" s="179">
        <f t="shared" si="11"/>
        <v>54.9</v>
      </c>
      <c r="Q101" s="192"/>
    </row>
    <row r="102" spans="1:17" x14ac:dyDescent="0.25">
      <c r="A102" s="70" t="s">
        <v>5</v>
      </c>
      <c r="B102" s="178"/>
      <c r="C102" s="183">
        <f>SUM(C96:C101)</f>
        <v>17.400000000000002</v>
      </c>
      <c r="D102" s="183">
        <f>SUM(D96:D101)</f>
        <v>8.7000000000000011</v>
      </c>
      <c r="E102" s="183">
        <f>SUM(E96:E101)</f>
        <v>67.400000000000006</v>
      </c>
      <c r="F102" s="183">
        <f>SUM(F96:F101)</f>
        <v>524.29999999999995</v>
      </c>
      <c r="G102" s="178"/>
      <c r="H102" s="183">
        <f>SUM(H96:H101)</f>
        <v>22.6</v>
      </c>
      <c r="I102" s="183">
        <f>SUM(I96:I101)</f>
        <v>11.4</v>
      </c>
      <c r="J102" s="183">
        <f>SUM(J96:J101)</f>
        <v>75.5</v>
      </c>
      <c r="K102" s="183">
        <f>SUM(K96:K101)</f>
        <v>612.4</v>
      </c>
      <c r="L102" s="178"/>
      <c r="M102" s="183">
        <f>SUM(M96:M101)</f>
        <v>24.600000000000005</v>
      </c>
      <c r="N102" s="183">
        <f>SUM(N96:N101)</f>
        <v>11.3</v>
      </c>
      <c r="O102" s="183">
        <f>SUM(O96:O101)</f>
        <v>81.300000000000011</v>
      </c>
      <c r="P102" s="183">
        <f>SUM(P96:P101)</f>
        <v>665.99999999999989</v>
      </c>
      <c r="Q102" s="192"/>
    </row>
    <row r="103" spans="1:17" x14ac:dyDescent="0.25">
      <c r="A103" s="71" t="s">
        <v>24</v>
      </c>
      <c r="B103" s="185"/>
      <c r="C103" s="186">
        <f>C102*4/F102</f>
        <v>0.13274842647339313</v>
      </c>
      <c r="D103" s="186">
        <f>D102*9/F102</f>
        <v>0.14934197978256727</v>
      </c>
      <c r="E103" s="186">
        <f>E102*4/F102</f>
        <v>0.51420942208659171</v>
      </c>
      <c r="F103" s="186">
        <f>F102/2100</f>
        <v>0.24966666666666665</v>
      </c>
      <c r="G103" s="185"/>
      <c r="H103" s="186">
        <f>H102*4/K102</f>
        <v>0.14761593729588507</v>
      </c>
      <c r="I103" s="186">
        <f>I102*9/K102</f>
        <v>0.16753755715218813</v>
      </c>
      <c r="J103" s="186">
        <f>J102*4/K102</f>
        <v>0.49314173742651862</v>
      </c>
      <c r="K103" s="186">
        <f>K102/2450</f>
        <v>0.24995918367346937</v>
      </c>
      <c r="L103" s="185"/>
      <c r="M103" s="186">
        <f>M102*4/P102</f>
        <v>0.14774774774774779</v>
      </c>
      <c r="N103" s="186">
        <f>N102*9/P102</f>
        <v>0.15270270270270273</v>
      </c>
      <c r="O103" s="186">
        <f>O102*4/P102</f>
        <v>0.48828828828828846</v>
      </c>
      <c r="P103" s="187">
        <f>P102/2700</f>
        <v>0.24666666666666662</v>
      </c>
      <c r="Q103" s="192"/>
    </row>
    <row r="104" spans="1:17" x14ac:dyDescent="0.25">
      <c r="A104" s="72"/>
      <c r="B104" s="235"/>
      <c r="C104" s="191"/>
      <c r="D104" s="191"/>
      <c r="E104" s="191"/>
      <c r="F104" s="191"/>
      <c r="G104" s="235"/>
      <c r="H104" s="191"/>
      <c r="I104" s="191"/>
      <c r="J104" s="191"/>
      <c r="K104" s="191"/>
      <c r="L104" s="235"/>
      <c r="M104" s="191"/>
      <c r="N104" s="191"/>
      <c r="O104" s="191"/>
      <c r="P104" s="191"/>
      <c r="Q104" s="192"/>
    </row>
    <row r="105" spans="1:17" ht="25.5" customHeight="1" x14ac:dyDescent="0.25">
      <c r="A105" s="178" t="s">
        <v>26</v>
      </c>
      <c r="B105" s="178" t="s">
        <v>32</v>
      </c>
      <c r="C105" s="178" t="s">
        <v>33</v>
      </c>
      <c r="D105" s="178" t="s">
        <v>34</v>
      </c>
      <c r="E105" s="178" t="s">
        <v>35</v>
      </c>
      <c r="F105" s="178" t="s">
        <v>36</v>
      </c>
      <c r="G105" s="178" t="s">
        <v>37</v>
      </c>
      <c r="H105" s="178" t="s">
        <v>38</v>
      </c>
      <c r="I105" s="178" t="s">
        <v>39</v>
      </c>
      <c r="J105" s="178" t="s">
        <v>40</v>
      </c>
      <c r="K105" s="178" t="s">
        <v>41</v>
      </c>
      <c r="L105" s="178" t="s">
        <v>42</v>
      </c>
      <c r="M105" s="191"/>
      <c r="N105" s="191"/>
      <c r="O105" s="191"/>
      <c r="P105" s="191"/>
      <c r="Q105" s="192"/>
    </row>
    <row r="106" spans="1:17" ht="15" customHeight="1" x14ac:dyDescent="0.25">
      <c r="A106" s="13" t="s">
        <v>27</v>
      </c>
      <c r="B106" s="179">
        <v>960.86000000000013</v>
      </c>
      <c r="C106" s="179">
        <v>0.31</v>
      </c>
      <c r="D106" s="179">
        <v>5.410000000000001</v>
      </c>
      <c r="E106" s="179">
        <v>59.690000000000005</v>
      </c>
      <c r="F106" s="179">
        <v>0.36000000000000004</v>
      </c>
      <c r="G106" s="179">
        <v>0.32000000000000006</v>
      </c>
      <c r="H106" s="179">
        <v>7.1700000000000008</v>
      </c>
      <c r="I106" s="179">
        <v>0.6</v>
      </c>
      <c r="J106" s="179">
        <v>59.11</v>
      </c>
      <c r="K106" s="179">
        <v>1.19</v>
      </c>
      <c r="L106" s="179">
        <v>52.060000000000009</v>
      </c>
      <c r="M106" s="191"/>
      <c r="N106" s="191"/>
      <c r="O106" s="191"/>
      <c r="P106" s="191"/>
      <c r="Q106" s="192"/>
    </row>
    <row r="107" spans="1:17" ht="15" customHeight="1" x14ac:dyDescent="0.25">
      <c r="A107" s="13" t="s">
        <v>25</v>
      </c>
      <c r="B107" s="179">
        <v>1372.1299999999997</v>
      </c>
      <c r="C107" s="179">
        <v>0.34</v>
      </c>
      <c r="D107" s="179">
        <v>8.74</v>
      </c>
      <c r="E107" s="179">
        <v>94.43</v>
      </c>
      <c r="F107" s="179">
        <v>0.45000000000000007</v>
      </c>
      <c r="G107" s="179">
        <v>0.39</v>
      </c>
      <c r="H107" s="179">
        <v>8.8399999999999981</v>
      </c>
      <c r="I107" s="179">
        <v>0.75</v>
      </c>
      <c r="J107" s="179">
        <v>77.949999999999989</v>
      </c>
      <c r="K107" s="179">
        <v>1.41</v>
      </c>
      <c r="L107" s="179">
        <v>66.89</v>
      </c>
      <c r="M107" s="191"/>
      <c r="N107" s="191"/>
      <c r="O107" s="191"/>
      <c r="P107" s="191"/>
      <c r="Q107" s="192"/>
    </row>
    <row r="108" spans="1:17" ht="15" customHeight="1" x14ac:dyDescent="0.25">
      <c r="A108" s="13" t="s">
        <v>28</v>
      </c>
      <c r="B108" s="179">
        <v>1533.5899999999997</v>
      </c>
      <c r="C108" s="179">
        <v>0.35000000000000003</v>
      </c>
      <c r="D108" s="179">
        <v>8.92</v>
      </c>
      <c r="E108" s="179">
        <v>99.8</v>
      </c>
      <c r="F108" s="179">
        <v>0.47000000000000008</v>
      </c>
      <c r="G108" s="179">
        <v>0.41</v>
      </c>
      <c r="H108" s="179">
        <v>9.2399999999999984</v>
      </c>
      <c r="I108" s="179">
        <v>0.78</v>
      </c>
      <c r="J108" s="179">
        <v>81.009999999999991</v>
      </c>
      <c r="K108" s="179">
        <v>1.49</v>
      </c>
      <c r="L108" s="179">
        <v>68.870000000000019</v>
      </c>
      <c r="M108" s="191"/>
      <c r="N108" s="191"/>
      <c r="O108" s="191"/>
      <c r="P108" s="191"/>
      <c r="Q108" s="192"/>
    </row>
    <row r="109" spans="1:17" ht="25.5" customHeight="1" x14ac:dyDescent="0.25">
      <c r="A109" s="178" t="s">
        <v>29</v>
      </c>
      <c r="B109" s="190" t="s">
        <v>44</v>
      </c>
      <c r="C109" s="190" t="s">
        <v>45</v>
      </c>
      <c r="D109" s="190" t="s">
        <v>46</v>
      </c>
      <c r="E109" s="190" t="s">
        <v>47</v>
      </c>
      <c r="F109" s="190" t="s">
        <v>48</v>
      </c>
      <c r="G109" s="190" t="s">
        <v>49</v>
      </c>
      <c r="H109" s="191"/>
      <c r="I109" s="321" t="s">
        <v>43</v>
      </c>
      <c r="J109" s="321"/>
      <c r="K109" s="191"/>
      <c r="L109" s="192"/>
      <c r="M109" s="191"/>
      <c r="N109" s="191"/>
      <c r="O109" s="191"/>
      <c r="P109" s="191"/>
      <c r="Q109" s="192"/>
    </row>
    <row r="110" spans="1:17" ht="15" customHeight="1" x14ac:dyDescent="0.25">
      <c r="A110" s="13" t="s">
        <v>27</v>
      </c>
      <c r="B110" s="179">
        <v>1221.27</v>
      </c>
      <c r="C110" s="179">
        <v>149.04999999999998</v>
      </c>
      <c r="D110" s="179">
        <v>88.63000000000001</v>
      </c>
      <c r="E110" s="179">
        <v>291.85999999999996</v>
      </c>
      <c r="F110" s="179">
        <v>2.5499999999999998</v>
      </c>
      <c r="G110" s="179">
        <v>0.24</v>
      </c>
      <c r="H110" s="193"/>
      <c r="I110" s="316">
        <v>9.8800000000000008</v>
      </c>
      <c r="J110" s="316"/>
      <c r="K110" s="191"/>
      <c r="L110" s="192"/>
      <c r="M110" s="191"/>
      <c r="N110" s="191"/>
      <c r="O110" s="191"/>
      <c r="P110" s="191"/>
      <c r="Q110" s="192"/>
    </row>
    <row r="111" spans="1:17" x14ac:dyDescent="0.25">
      <c r="A111" s="13" t="s">
        <v>25</v>
      </c>
      <c r="B111" s="179">
        <v>1495.03</v>
      </c>
      <c r="C111" s="179">
        <v>180.65</v>
      </c>
      <c r="D111" s="179">
        <v>109.71</v>
      </c>
      <c r="E111" s="179">
        <v>365.68999999999994</v>
      </c>
      <c r="F111" s="179">
        <v>3.13</v>
      </c>
      <c r="G111" s="179">
        <v>0.36</v>
      </c>
      <c r="H111" s="193"/>
      <c r="I111" s="316">
        <v>12.8</v>
      </c>
      <c r="J111" s="316"/>
      <c r="K111" s="191"/>
      <c r="L111" s="192"/>
      <c r="M111" s="191"/>
      <c r="N111" s="191"/>
      <c r="O111" s="191"/>
      <c r="P111" s="191"/>
      <c r="Q111" s="192"/>
    </row>
    <row r="112" spans="1:17" ht="15" customHeight="1" x14ac:dyDescent="0.25">
      <c r="A112" s="13" t="s">
        <v>28</v>
      </c>
      <c r="B112" s="179">
        <v>1559.42</v>
      </c>
      <c r="C112" s="179">
        <v>186.95</v>
      </c>
      <c r="D112" s="179">
        <v>114.00999999999999</v>
      </c>
      <c r="E112" s="179">
        <v>380.74999999999994</v>
      </c>
      <c r="F112" s="179">
        <v>3.21</v>
      </c>
      <c r="G112" s="179">
        <v>0.36</v>
      </c>
      <c r="H112" s="193"/>
      <c r="I112" s="316">
        <v>12.97</v>
      </c>
      <c r="J112" s="316"/>
      <c r="K112" s="191"/>
      <c r="L112" s="192"/>
      <c r="M112" s="191"/>
      <c r="N112" s="191"/>
      <c r="O112" s="191"/>
      <c r="P112" s="191"/>
      <c r="Q112" s="192"/>
    </row>
    <row r="113" spans="1:31" x14ac:dyDescent="0.25">
      <c r="A113" s="197"/>
      <c r="B113" s="198"/>
      <c r="C113" s="198"/>
      <c r="D113" s="198"/>
      <c r="E113" s="198"/>
      <c r="F113" s="198"/>
      <c r="G113" s="198"/>
      <c r="H113" s="193"/>
      <c r="I113" s="198"/>
      <c r="J113" s="198"/>
      <c r="K113" s="191"/>
      <c r="L113" s="192"/>
      <c r="M113" s="191"/>
      <c r="N113" s="191"/>
      <c r="O113" s="191"/>
      <c r="P113" s="191"/>
      <c r="Q113" s="192"/>
    </row>
    <row r="114" spans="1:31" x14ac:dyDescent="0.25">
      <c r="A114" s="172"/>
      <c r="B114" s="198"/>
      <c r="C114" s="198"/>
      <c r="D114" s="198"/>
      <c r="E114" s="198"/>
      <c r="F114" s="198"/>
      <c r="G114" s="198"/>
      <c r="H114" s="193"/>
      <c r="I114" s="198"/>
      <c r="J114" s="198"/>
      <c r="K114" s="191"/>
      <c r="L114" s="192"/>
      <c r="M114" s="191"/>
      <c r="N114" s="191"/>
      <c r="O114" s="191"/>
      <c r="P114" s="191"/>
      <c r="Q114" s="272"/>
    </row>
    <row r="115" spans="1:31" x14ac:dyDescent="0.25">
      <c r="A115" s="172"/>
      <c r="B115" s="198"/>
      <c r="C115" s="198"/>
      <c r="D115" s="198"/>
      <c r="E115" s="198"/>
      <c r="F115" s="198"/>
      <c r="G115" s="198"/>
      <c r="H115" s="193"/>
      <c r="I115" s="198"/>
      <c r="J115" s="198"/>
      <c r="K115" s="191"/>
      <c r="L115" s="192"/>
      <c r="M115" s="191"/>
      <c r="N115" s="191"/>
      <c r="O115" s="191"/>
      <c r="P115" s="191"/>
      <c r="Q115" s="272"/>
    </row>
    <row r="116" spans="1:31" x14ac:dyDescent="0.25">
      <c r="A116" s="172"/>
      <c r="B116" s="198"/>
      <c r="C116" s="198"/>
      <c r="D116" s="198"/>
      <c r="E116" s="198"/>
      <c r="F116" s="198"/>
      <c r="G116" s="198"/>
      <c r="H116" s="193"/>
      <c r="I116" s="198"/>
      <c r="J116" s="198"/>
      <c r="K116" s="191"/>
      <c r="L116" s="192"/>
      <c r="M116" s="191"/>
      <c r="N116" s="191"/>
      <c r="O116" s="191"/>
      <c r="P116" s="191"/>
      <c r="Q116" s="272"/>
    </row>
    <row r="117" spans="1:31" x14ac:dyDescent="0.25">
      <c r="A117" s="172"/>
      <c r="B117" s="198"/>
      <c r="C117" s="198"/>
      <c r="D117" s="198"/>
      <c r="E117" s="198"/>
      <c r="F117" s="198"/>
      <c r="G117" s="198"/>
      <c r="H117" s="193"/>
      <c r="I117" s="198"/>
      <c r="J117" s="198"/>
      <c r="K117" s="191"/>
      <c r="L117" s="192"/>
      <c r="M117" s="191"/>
      <c r="N117" s="191"/>
      <c r="O117" s="191"/>
      <c r="P117" s="191"/>
      <c r="Q117" s="272"/>
    </row>
    <row r="118" spans="1:31" x14ac:dyDescent="0.25">
      <c r="A118" s="172"/>
      <c r="B118" s="198"/>
      <c r="C118" s="198"/>
      <c r="D118" s="198"/>
      <c r="E118" s="198"/>
      <c r="F118" s="198"/>
      <c r="G118" s="198"/>
      <c r="H118" s="193"/>
      <c r="I118" s="198"/>
      <c r="J118" s="198"/>
      <c r="K118" s="191"/>
      <c r="L118" s="192"/>
      <c r="M118" s="191"/>
      <c r="N118" s="191"/>
      <c r="O118" s="191"/>
      <c r="P118" s="191"/>
      <c r="Q118" s="272"/>
    </row>
    <row r="119" spans="1:31" x14ac:dyDescent="0.25">
      <c r="A119" s="172"/>
      <c r="B119" s="198"/>
      <c r="C119" s="198"/>
      <c r="D119" s="198"/>
      <c r="E119" s="198"/>
      <c r="F119" s="198"/>
      <c r="G119" s="198"/>
      <c r="H119" s="193"/>
      <c r="I119" s="198"/>
      <c r="J119" s="198"/>
      <c r="K119" s="191"/>
      <c r="L119" s="192"/>
      <c r="M119" s="191"/>
      <c r="N119" s="191"/>
      <c r="O119" s="191"/>
      <c r="P119" s="191"/>
      <c r="Q119" s="272"/>
    </row>
    <row r="120" spans="1:31" x14ac:dyDescent="0.25">
      <c r="A120" s="172"/>
      <c r="B120" s="198"/>
      <c r="C120" s="198"/>
      <c r="D120" s="198"/>
      <c r="E120" s="198"/>
      <c r="F120" s="198"/>
      <c r="G120" s="198"/>
      <c r="H120" s="193"/>
      <c r="I120" s="198"/>
      <c r="J120" s="198"/>
      <c r="K120" s="191"/>
      <c r="L120" s="192"/>
      <c r="M120" s="191"/>
      <c r="N120" s="191"/>
      <c r="O120" s="191"/>
      <c r="P120" s="191"/>
      <c r="Q120" s="272"/>
    </row>
    <row r="121" spans="1:31" ht="18" customHeight="1" x14ac:dyDescent="0.25">
      <c r="A121" s="202" t="s">
        <v>69</v>
      </c>
      <c r="B121" s="192"/>
      <c r="C121" s="191"/>
      <c r="D121" s="191"/>
      <c r="E121" s="191"/>
      <c r="F121" s="191"/>
      <c r="G121" s="235"/>
      <c r="H121" s="191"/>
      <c r="I121" s="191"/>
      <c r="J121" s="191"/>
      <c r="K121" s="191"/>
      <c r="L121" s="235"/>
      <c r="M121" s="191"/>
      <c r="N121" s="191"/>
      <c r="O121" s="191"/>
      <c r="P121" s="191"/>
      <c r="Q121" s="192"/>
      <c r="R121" s="346"/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  <c r="AD121" s="346"/>
      <c r="AE121" s="346"/>
    </row>
    <row r="122" spans="1:31" ht="15" customHeight="1" x14ac:dyDescent="0.25">
      <c r="A122" s="202" t="s">
        <v>9</v>
      </c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346"/>
      <c r="S122" s="346"/>
      <c r="T122" s="346"/>
      <c r="U122" s="346"/>
      <c r="V122" s="346"/>
      <c r="W122" s="346"/>
      <c r="X122" s="346"/>
      <c r="Y122" s="346"/>
      <c r="Z122" s="346"/>
      <c r="AA122" s="346"/>
      <c r="AB122" s="346"/>
      <c r="AC122" s="346"/>
      <c r="AD122" s="346"/>
      <c r="AE122" s="346"/>
    </row>
    <row r="123" spans="1:31" ht="16.5" customHeight="1" x14ac:dyDescent="0.25">
      <c r="A123" s="83">
        <v>1</v>
      </c>
      <c r="B123" s="214">
        <v>2</v>
      </c>
      <c r="C123" s="214">
        <v>3</v>
      </c>
      <c r="D123" s="214">
        <v>4</v>
      </c>
      <c r="E123" s="214">
        <v>5</v>
      </c>
      <c r="F123" s="214">
        <v>6</v>
      </c>
      <c r="G123" s="214">
        <v>7</v>
      </c>
      <c r="H123" s="214">
        <v>8</v>
      </c>
      <c r="I123" s="214">
        <v>9</v>
      </c>
      <c r="J123" s="214">
        <v>10</v>
      </c>
      <c r="K123" s="214">
        <v>11</v>
      </c>
      <c r="L123" s="214">
        <v>12</v>
      </c>
      <c r="M123" s="214">
        <v>13</v>
      </c>
      <c r="N123" s="214">
        <v>14</v>
      </c>
      <c r="O123" s="214">
        <v>15</v>
      </c>
      <c r="P123" s="214">
        <v>16</v>
      </c>
      <c r="Q123" s="192"/>
      <c r="R123" s="346"/>
      <c r="S123" s="346"/>
      <c r="T123" s="346"/>
      <c r="U123" s="346"/>
      <c r="V123" s="346"/>
      <c r="W123" s="346"/>
      <c r="X123" s="346"/>
      <c r="Y123" s="346"/>
      <c r="Z123" s="346"/>
      <c r="AA123" s="346"/>
      <c r="AB123" s="346"/>
      <c r="AC123" s="346"/>
      <c r="AD123" s="346"/>
      <c r="AE123" s="346"/>
    </row>
    <row r="124" spans="1:31" ht="25.5" customHeight="1" x14ac:dyDescent="0.25">
      <c r="A124" s="129" t="s">
        <v>74</v>
      </c>
      <c r="B124" s="114">
        <v>60</v>
      </c>
      <c r="C124" s="116">
        <v>0.5</v>
      </c>
      <c r="D124" s="116">
        <v>3.1</v>
      </c>
      <c r="E124" s="116">
        <v>2.4</v>
      </c>
      <c r="F124" s="116">
        <v>39.299999999999997</v>
      </c>
      <c r="G124" s="114">
        <v>80</v>
      </c>
      <c r="H124" s="116">
        <v>0.7</v>
      </c>
      <c r="I124" s="116">
        <v>3.1</v>
      </c>
      <c r="J124" s="116">
        <v>3.2</v>
      </c>
      <c r="K124" s="116">
        <v>43.6</v>
      </c>
      <c r="L124" s="114">
        <v>100</v>
      </c>
      <c r="M124" s="116">
        <v>0.9</v>
      </c>
      <c r="N124" s="116">
        <v>5.0999999999999996</v>
      </c>
      <c r="O124" s="116">
        <v>4.2</v>
      </c>
      <c r="P124" s="116">
        <v>66.3</v>
      </c>
      <c r="Q124" s="349" t="s">
        <v>92</v>
      </c>
      <c r="R124" s="346"/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  <c r="AD124" s="346"/>
      <c r="AE124" s="346"/>
    </row>
    <row r="125" spans="1:31" ht="27" customHeight="1" x14ac:dyDescent="0.25">
      <c r="A125" s="169" t="s">
        <v>200</v>
      </c>
      <c r="B125" s="269">
        <v>200</v>
      </c>
      <c r="C125" s="270">
        <v>7</v>
      </c>
      <c r="D125" s="270">
        <v>7.2</v>
      </c>
      <c r="E125" s="270">
        <v>13.3</v>
      </c>
      <c r="F125" s="270">
        <v>244.5</v>
      </c>
      <c r="G125" s="269">
        <v>220</v>
      </c>
      <c r="H125" s="271">
        <v>7.5</v>
      </c>
      <c r="I125" s="270">
        <v>8.1999999999999993</v>
      </c>
      <c r="J125" s="270">
        <v>16.899999999999999</v>
      </c>
      <c r="K125" s="270">
        <v>268.2</v>
      </c>
      <c r="L125" s="269">
        <v>250</v>
      </c>
      <c r="M125" s="270">
        <v>9.1999999999999993</v>
      </c>
      <c r="N125" s="270">
        <v>10.199999999999999</v>
      </c>
      <c r="O125" s="270">
        <v>19.2</v>
      </c>
      <c r="P125" s="271">
        <v>291.89999999999998</v>
      </c>
      <c r="Q125" s="192"/>
      <c r="R125" s="346"/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  <c r="AD125" s="346"/>
      <c r="AE125" s="346"/>
    </row>
    <row r="126" spans="1:31" x14ac:dyDescent="0.25">
      <c r="A126" s="91" t="s">
        <v>153</v>
      </c>
      <c r="B126" s="114">
        <v>200</v>
      </c>
      <c r="C126" s="116">
        <v>7.7</v>
      </c>
      <c r="D126" s="116">
        <v>4.3</v>
      </c>
      <c r="E126" s="116">
        <v>12.9</v>
      </c>
      <c r="F126" s="116">
        <v>222.3</v>
      </c>
      <c r="G126" s="114">
        <v>200</v>
      </c>
      <c r="H126" s="116">
        <v>7.7</v>
      </c>
      <c r="I126" s="116">
        <v>4.3</v>
      </c>
      <c r="J126" s="116">
        <v>12.9</v>
      </c>
      <c r="K126" s="116">
        <v>122.3</v>
      </c>
      <c r="L126" s="114">
        <v>200</v>
      </c>
      <c r="M126" s="116">
        <v>7.7</v>
      </c>
      <c r="N126" s="116">
        <v>4.3</v>
      </c>
      <c r="O126" s="116">
        <v>12.9</v>
      </c>
      <c r="P126" s="116">
        <v>122.3</v>
      </c>
      <c r="Q126" s="192"/>
      <c r="R126" s="346"/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  <c r="AD126" s="346"/>
      <c r="AE126" s="346"/>
    </row>
    <row r="127" spans="1:31" ht="25.5" x14ac:dyDescent="0.25">
      <c r="A127" s="13" t="s">
        <v>81</v>
      </c>
      <c r="B127" s="178">
        <v>30</v>
      </c>
      <c r="C127" s="179">
        <v>2.2000000000000002</v>
      </c>
      <c r="D127" s="179">
        <v>0.3</v>
      </c>
      <c r="E127" s="179">
        <v>13.8</v>
      </c>
      <c r="F127" s="179">
        <v>67.5</v>
      </c>
      <c r="G127" s="178">
        <v>50</v>
      </c>
      <c r="H127" s="179">
        <v>3</v>
      </c>
      <c r="I127" s="179">
        <v>0.4</v>
      </c>
      <c r="J127" s="179">
        <v>18.3</v>
      </c>
      <c r="K127" s="179">
        <v>90</v>
      </c>
      <c r="L127" s="178">
        <v>50</v>
      </c>
      <c r="M127" s="179">
        <v>3</v>
      </c>
      <c r="N127" s="179">
        <v>0.4</v>
      </c>
      <c r="O127" s="179">
        <v>18.3</v>
      </c>
      <c r="P127" s="179">
        <v>90</v>
      </c>
      <c r="Q127" s="192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</row>
    <row r="128" spans="1:31" x14ac:dyDescent="0.25">
      <c r="A128" s="70" t="s">
        <v>5</v>
      </c>
      <c r="B128" s="178"/>
      <c r="C128" s="183">
        <f>SUM(C124:C127)</f>
        <v>17.399999999999999</v>
      </c>
      <c r="D128" s="183">
        <f>SUM(D124:D127)</f>
        <v>14.900000000000002</v>
      </c>
      <c r="E128" s="183">
        <f>SUM(E124:E127)</f>
        <v>42.400000000000006</v>
      </c>
      <c r="F128" s="183">
        <f>SUM(F124:F127)</f>
        <v>573.6</v>
      </c>
      <c r="G128" s="178"/>
      <c r="H128" s="183">
        <f>SUM(H124:H127)</f>
        <v>18.899999999999999</v>
      </c>
      <c r="I128" s="183">
        <f>SUM(I124:I127)</f>
        <v>15.999999999999998</v>
      </c>
      <c r="J128" s="183">
        <f>SUM(J124:J127)</f>
        <v>51.3</v>
      </c>
      <c r="K128" s="183">
        <f>SUM(K124:K127)</f>
        <v>524.1</v>
      </c>
      <c r="L128" s="178"/>
      <c r="M128" s="183">
        <f>SUM(M124:M127)</f>
        <v>20.8</v>
      </c>
      <c r="N128" s="183">
        <f>SUM(N124:N127)</f>
        <v>19.999999999999996</v>
      </c>
      <c r="O128" s="183">
        <f>SUM(O124:O127)</f>
        <v>54.599999999999994</v>
      </c>
      <c r="P128" s="183">
        <f>SUM(P124:P127)</f>
        <v>570.5</v>
      </c>
      <c r="Q128" s="192"/>
      <c r="R128" s="346"/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  <c r="AD128" s="346"/>
      <c r="AE128" s="346"/>
    </row>
    <row r="129" spans="1:31" x14ac:dyDescent="0.25">
      <c r="A129" s="71" t="s">
        <v>24</v>
      </c>
      <c r="B129" s="185"/>
      <c r="C129" s="186">
        <f>C128*4/F128</f>
        <v>0.1213389121338912</v>
      </c>
      <c r="D129" s="186">
        <f>D128*9/F128</f>
        <v>0.23378661087866112</v>
      </c>
      <c r="E129" s="186">
        <f>E128*4/F128</f>
        <v>0.29567642956764301</v>
      </c>
      <c r="F129" s="186">
        <f>F128/2100</f>
        <v>0.27314285714285713</v>
      </c>
      <c r="G129" s="185"/>
      <c r="H129" s="186">
        <f>H128*4/K128</f>
        <v>0.14424728105323409</v>
      </c>
      <c r="I129" s="186">
        <f>I128*9/K128</f>
        <v>0.27475672581568394</v>
      </c>
      <c r="J129" s="186">
        <f>J128*4/K128</f>
        <v>0.39152833428734968</v>
      </c>
      <c r="K129" s="186">
        <f>K128/2050</f>
        <v>0.25565853658536586</v>
      </c>
      <c r="L129" s="185"/>
      <c r="M129" s="186">
        <f>M128*4/P128</f>
        <v>0.1458369851007888</v>
      </c>
      <c r="N129" s="186">
        <f>N128*9/P128</f>
        <v>0.31551270815074489</v>
      </c>
      <c r="O129" s="186">
        <f>O128*4/P128</f>
        <v>0.38282208588957051</v>
      </c>
      <c r="P129" s="187">
        <f>P128/2300</f>
        <v>0.24804347826086956</v>
      </c>
      <c r="Q129" s="192"/>
      <c r="R129" s="346"/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  <c r="AD129" s="346"/>
      <c r="AE129" s="346"/>
    </row>
    <row r="130" spans="1:31" x14ac:dyDescent="0.25">
      <c r="A130" s="74"/>
      <c r="B130" s="192"/>
      <c r="C130" s="202"/>
      <c r="D130" s="192"/>
      <c r="E130" s="192"/>
      <c r="F130" s="192"/>
      <c r="G130" s="192"/>
      <c r="H130" s="202"/>
      <c r="I130" s="192"/>
      <c r="J130" s="192"/>
      <c r="K130" s="192"/>
      <c r="L130" s="192"/>
      <c r="M130" s="202"/>
      <c r="N130" s="192"/>
      <c r="O130" s="192"/>
      <c r="P130" s="192"/>
      <c r="Q130" s="192"/>
      <c r="R130" s="346"/>
      <c r="S130" s="346"/>
      <c r="T130" s="346"/>
      <c r="U130" s="346"/>
      <c r="V130" s="346"/>
      <c r="W130" s="346"/>
      <c r="X130" s="346"/>
      <c r="Y130" s="346"/>
      <c r="Z130" s="346"/>
      <c r="AA130" s="346"/>
      <c r="AB130" s="346"/>
      <c r="AC130" s="346"/>
      <c r="AD130" s="346"/>
      <c r="AE130" s="346"/>
    </row>
    <row r="131" spans="1:31" ht="25.5" x14ac:dyDescent="0.25">
      <c r="A131" s="178" t="s">
        <v>26</v>
      </c>
      <c r="B131" s="178" t="s">
        <v>32</v>
      </c>
      <c r="C131" s="178" t="s">
        <v>33</v>
      </c>
      <c r="D131" s="178" t="s">
        <v>34</v>
      </c>
      <c r="E131" s="178" t="s">
        <v>35</v>
      </c>
      <c r="F131" s="178" t="s">
        <v>36</v>
      </c>
      <c r="G131" s="178" t="s">
        <v>37</v>
      </c>
      <c r="H131" s="178" t="s">
        <v>38</v>
      </c>
      <c r="I131" s="178" t="s">
        <v>39</v>
      </c>
      <c r="J131" s="178" t="s">
        <v>40</v>
      </c>
      <c r="K131" s="178" t="s">
        <v>41</v>
      </c>
      <c r="L131" s="178" t="s">
        <v>42</v>
      </c>
      <c r="M131" s="192"/>
      <c r="N131" s="192"/>
      <c r="O131" s="192"/>
      <c r="P131" s="192"/>
      <c r="Q131" s="192"/>
      <c r="R131" s="346"/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  <c r="AC131" s="346"/>
      <c r="AD131" s="346"/>
      <c r="AE131" s="346"/>
    </row>
    <row r="132" spans="1:31" x14ac:dyDescent="0.25">
      <c r="A132" s="13" t="s">
        <v>27</v>
      </c>
      <c r="B132" s="179">
        <v>173.82</v>
      </c>
      <c r="C132" s="179">
        <v>0</v>
      </c>
      <c r="D132" s="179">
        <v>3.1599999999999997</v>
      </c>
      <c r="E132" s="179">
        <v>32.770000000000003</v>
      </c>
      <c r="F132" s="179">
        <v>0.27</v>
      </c>
      <c r="G132" s="179">
        <v>0.19</v>
      </c>
      <c r="H132" s="179">
        <v>11.979999999999999</v>
      </c>
      <c r="I132" s="179">
        <v>0.3</v>
      </c>
      <c r="J132" s="179">
        <v>38.81</v>
      </c>
      <c r="K132" s="179">
        <v>2.11</v>
      </c>
      <c r="L132" s="179">
        <v>20.450000000000003</v>
      </c>
      <c r="M132" s="192"/>
      <c r="N132" s="192"/>
      <c r="O132" s="192"/>
      <c r="P132" s="192"/>
      <c r="Q132" s="192"/>
      <c r="R132" s="346"/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  <c r="AC132" s="346"/>
      <c r="AD132" s="346"/>
      <c r="AE132" s="346"/>
    </row>
    <row r="133" spans="1:31" x14ac:dyDescent="0.25">
      <c r="A133" s="13" t="s">
        <v>25</v>
      </c>
      <c r="B133" s="179">
        <v>227.61</v>
      </c>
      <c r="C133" s="179">
        <v>0</v>
      </c>
      <c r="D133" s="179">
        <v>4.21</v>
      </c>
      <c r="E133" s="179">
        <v>47.29</v>
      </c>
      <c r="F133" s="179">
        <v>0.35</v>
      </c>
      <c r="G133" s="179">
        <v>0.26</v>
      </c>
      <c r="H133" s="179">
        <v>14.32</v>
      </c>
      <c r="I133" s="179">
        <v>0.88</v>
      </c>
      <c r="J133" s="179">
        <v>51.45</v>
      </c>
      <c r="K133" s="179">
        <v>2.4300000000000002</v>
      </c>
      <c r="L133" s="179">
        <v>27.17</v>
      </c>
      <c r="M133" s="192"/>
      <c r="N133" s="192"/>
      <c r="O133" s="192"/>
      <c r="P133" s="192"/>
      <c r="Q133" s="192"/>
      <c r="R133" s="346"/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  <c r="AD133" s="346"/>
      <c r="AE133" s="346"/>
    </row>
    <row r="134" spans="1:31" x14ac:dyDescent="0.25">
      <c r="A134" s="13" t="s">
        <v>28</v>
      </c>
      <c r="B134" s="179">
        <v>286.8</v>
      </c>
      <c r="C134" s="179">
        <v>0</v>
      </c>
      <c r="D134" s="179">
        <v>5.05</v>
      </c>
      <c r="E134" s="179">
        <v>55.639999999999993</v>
      </c>
      <c r="F134" s="179">
        <v>0.41000000000000003</v>
      </c>
      <c r="G134" s="179">
        <v>0.28999999999999998</v>
      </c>
      <c r="H134" s="179">
        <v>16.09</v>
      </c>
      <c r="I134" s="179">
        <v>0.97</v>
      </c>
      <c r="J134" s="179">
        <v>59.750000000000007</v>
      </c>
      <c r="K134" s="179">
        <v>2.62</v>
      </c>
      <c r="L134" s="179">
        <v>31.77</v>
      </c>
      <c r="M134" s="192"/>
      <c r="N134" s="192"/>
      <c r="O134" s="192"/>
      <c r="P134" s="192"/>
      <c r="Q134" s="192"/>
      <c r="R134" s="346"/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  <c r="AD134" s="346"/>
      <c r="AE134" s="346"/>
    </row>
    <row r="135" spans="1:31" ht="25.5" x14ac:dyDescent="0.25">
      <c r="A135" s="178" t="s">
        <v>29</v>
      </c>
      <c r="B135" s="178" t="s">
        <v>44</v>
      </c>
      <c r="C135" s="178" t="s">
        <v>45</v>
      </c>
      <c r="D135" s="178" t="s">
        <v>46</v>
      </c>
      <c r="E135" s="178" t="s">
        <v>47</v>
      </c>
      <c r="F135" s="178" t="s">
        <v>48</v>
      </c>
      <c r="G135" s="178" t="s">
        <v>49</v>
      </c>
      <c r="H135" s="191"/>
      <c r="I135" s="335" t="s">
        <v>43</v>
      </c>
      <c r="J135" s="335"/>
      <c r="K135" s="191"/>
      <c r="L135" s="192"/>
      <c r="M135" s="192"/>
      <c r="N135" s="192"/>
      <c r="O135" s="192"/>
      <c r="P135" s="192"/>
      <c r="Q135" s="192"/>
      <c r="R135" s="346"/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  <c r="AD135" s="346"/>
      <c r="AE135" s="346"/>
    </row>
    <row r="136" spans="1:31" x14ac:dyDescent="0.25">
      <c r="A136" s="13" t="s">
        <v>27</v>
      </c>
      <c r="B136" s="179">
        <v>655.37999999999988</v>
      </c>
      <c r="C136" s="179">
        <v>43.530000000000008</v>
      </c>
      <c r="D136" s="179">
        <v>75.13000000000001</v>
      </c>
      <c r="E136" s="179">
        <v>326.5</v>
      </c>
      <c r="F136" s="179">
        <v>3.82</v>
      </c>
      <c r="G136" s="179">
        <v>0.23</v>
      </c>
      <c r="H136" s="193"/>
      <c r="I136" s="316">
        <v>5.0599999999999996</v>
      </c>
      <c r="J136" s="316"/>
      <c r="K136" s="191"/>
      <c r="L136" s="192"/>
      <c r="M136" s="192"/>
      <c r="N136" s="192"/>
      <c r="O136" s="192"/>
      <c r="P136" s="192"/>
      <c r="Q136" s="192"/>
      <c r="R136" s="346"/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  <c r="AD136" s="346"/>
      <c r="AE136" s="346"/>
    </row>
    <row r="137" spans="1:31" x14ac:dyDescent="0.25">
      <c r="A137" s="13" t="s">
        <v>25</v>
      </c>
      <c r="B137" s="179">
        <v>817.57999999999993</v>
      </c>
      <c r="C137" s="179">
        <v>58.829999999999991</v>
      </c>
      <c r="D137" s="179">
        <v>94.06</v>
      </c>
      <c r="E137" s="179">
        <v>403.47</v>
      </c>
      <c r="F137" s="179">
        <v>4.68</v>
      </c>
      <c r="G137" s="179">
        <v>0.36</v>
      </c>
      <c r="H137" s="193"/>
      <c r="I137" s="316">
        <v>7.16</v>
      </c>
      <c r="J137" s="316"/>
      <c r="K137" s="191"/>
      <c r="L137" s="192"/>
      <c r="M137" s="192"/>
      <c r="N137" s="192"/>
      <c r="O137" s="192"/>
      <c r="P137" s="192"/>
      <c r="Q137" s="192"/>
      <c r="R137" s="346"/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  <c r="AC137" s="346"/>
      <c r="AD137" s="346"/>
      <c r="AE137" s="346"/>
    </row>
    <row r="138" spans="1:31" x14ac:dyDescent="0.25">
      <c r="A138" s="13" t="s">
        <v>28</v>
      </c>
      <c r="B138" s="179">
        <v>931.75999999999988</v>
      </c>
      <c r="C138" s="179">
        <v>70.409999999999982</v>
      </c>
      <c r="D138" s="179">
        <v>112.8</v>
      </c>
      <c r="E138" s="179">
        <v>466.90000000000003</v>
      </c>
      <c r="F138" s="179">
        <v>5.31</v>
      </c>
      <c r="G138" s="179">
        <v>0.37</v>
      </c>
      <c r="H138" s="193"/>
      <c r="I138" s="316">
        <v>8.33</v>
      </c>
      <c r="J138" s="316"/>
      <c r="K138" s="191"/>
      <c r="L138" s="192"/>
      <c r="M138" s="192"/>
      <c r="N138" s="192"/>
      <c r="O138" s="192"/>
      <c r="P138" s="192"/>
      <c r="Q138" s="192"/>
      <c r="R138" s="346"/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  <c r="AC138" s="346"/>
      <c r="AD138" s="346"/>
      <c r="AE138" s="346"/>
    </row>
    <row r="139" spans="1:31" x14ac:dyDescent="0.25">
      <c r="A139" s="1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4"/>
      <c r="Q139" s="4"/>
      <c r="R139" s="346"/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  <c r="AD139" s="346"/>
      <c r="AE139" s="346"/>
    </row>
    <row r="140" spans="1:31" ht="19.5" customHeight="1" x14ac:dyDescent="0.25">
      <c r="A140" s="4" t="s">
        <v>30</v>
      </c>
      <c r="B140" s="11"/>
      <c r="C140" s="11"/>
      <c r="D140" s="11"/>
      <c r="E140" s="11"/>
      <c r="F140" s="11"/>
      <c r="G140" s="11"/>
      <c r="H140" s="28"/>
      <c r="I140" s="28"/>
      <c r="J140" s="28"/>
      <c r="K140" s="28"/>
      <c r="L140" s="28"/>
      <c r="M140" s="28"/>
      <c r="N140" s="28"/>
      <c r="O140" s="28"/>
      <c r="P140" s="4"/>
      <c r="Q140" s="4"/>
      <c r="R140" s="346"/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  <c r="AD140" s="346"/>
      <c r="AE140" s="346"/>
    </row>
    <row r="141" spans="1:31" ht="15" customHeight="1" x14ac:dyDescent="0.25">
      <c r="A141" s="4"/>
      <c r="B141" s="11"/>
      <c r="C141" s="11"/>
      <c r="D141" s="11"/>
      <c r="E141" s="11"/>
      <c r="F141" s="11"/>
      <c r="G141" s="11"/>
      <c r="H141" s="28"/>
      <c r="I141" s="28"/>
      <c r="J141" s="28"/>
      <c r="K141" s="28"/>
      <c r="L141" s="28"/>
      <c r="M141" s="28"/>
      <c r="N141" s="28"/>
      <c r="O141" s="28"/>
      <c r="P141" s="4"/>
      <c r="Q141" s="4"/>
      <c r="R141" s="346"/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  <c r="AD141" s="346"/>
      <c r="AE141" s="346"/>
    </row>
    <row r="142" spans="1:31" ht="15" customHeight="1" x14ac:dyDescent="0.25">
      <c r="A142" s="4"/>
      <c r="B142" s="11"/>
      <c r="C142" s="11"/>
      <c r="D142" s="11"/>
      <c r="E142" s="11"/>
      <c r="F142" s="11"/>
      <c r="G142" s="11"/>
      <c r="H142" s="28"/>
      <c r="I142" s="28"/>
      <c r="J142" s="28"/>
      <c r="K142" s="28"/>
      <c r="L142" s="28"/>
      <c r="M142" s="28"/>
      <c r="N142" s="28"/>
      <c r="O142" s="28"/>
      <c r="P142" s="4"/>
      <c r="Q142" s="4"/>
      <c r="R142" s="346"/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  <c r="AC142" s="346"/>
      <c r="AD142" s="346"/>
      <c r="AE142" s="346"/>
    </row>
    <row r="143" spans="1:31" ht="15" customHeight="1" x14ac:dyDescent="0.25">
      <c r="A143" s="4"/>
      <c r="B143" s="11"/>
      <c r="C143" s="11"/>
      <c r="D143" s="11"/>
      <c r="E143" s="11"/>
      <c r="F143" s="11"/>
      <c r="G143" s="11"/>
      <c r="H143" s="28"/>
      <c r="I143" s="28"/>
      <c r="J143" s="28"/>
      <c r="K143" s="28"/>
      <c r="L143" s="28"/>
      <c r="M143" s="28"/>
      <c r="N143" s="28"/>
      <c r="O143" s="28"/>
      <c r="P143" s="4"/>
      <c r="Q143" s="4"/>
      <c r="R143" s="346"/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  <c r="AD143" s="346"/>
      <c r="AE143" s="346"/>
    </row>
    <row r="144" spans="1:31" ht="15" customHeight="1" x14ac:dyDescent="0.25">
      <c r="A144" s="4"/>
      <c r="B144" s="11"/>
      <c r="C144" s="11"/>
      <c r="D144" s="11"/>
      <c r="E144" s="11"/>
      <c r="F144" s="11"/>
      <c r="G144" s="11"/>
      <c r="H144" s="28"/>
      <c r="I144" s="28"/>
      <c r="J144" s="28"/>
      <c r="K144" s="28"/>
      <c r="L144" s="28"/>
      <c r="M144" s="28"/>
      <c r="N144" s="28"/>
      <c r="O144" s="28"/>
      <c r="P144" s="4"/>
      <c r="Q144" s="4"/>
      <c r="R144" s="346"/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  <c r="AD144" s="346"/>
      <c r="AE144" s="346"/>
    </row>
    <row r="145" spans="1:31" ht="15" customHeight="1" x14ac:dyDescent="0.25">
      <c r="A145" s="4"/>
      <c r="B145" s="11"/>
      <c r="C145" s="11"/>
      <c r="D145" s="11"/>
      <c r="E145" s="11"/>
      <c r="F145" s="11"/>
      <c r="G145" s="11"/>
      <c r="H145" s="28"/>
      <c r="I145" s="28"/>
      <c r="J145" s="28"/>
      <c r="K145" s="28"/>
      <c r="L145" s="28"/>
      <c r="M145" s="28"/>
      <c r="N145" s="28"/>
      <c r="O145" s="28"/>
      <c r="P145" s="4"/>
      <c r="Q145" s="4"/>
      <c r="R145" s="346"/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  <c r="AD145" s="346"/>
      <c r="AE145" s="346"/>
    </row>
    <row r="146" spans="1:31" ht="15" customHeight="1" x14ac:dyDescent="0.25">
      <c r="A146" s="4"/>
      <c r="B146" s="11"/>
      <c r="C146" s="11"/>
      <c r="D146" s="11"/>
      <c r="E146" s="11"/>
      <c r="F146" s="11"/>
      <c r="G146" s="11"/>
      <c r="H146" s="28"/>
      <c r="I146" s="28"/>
      <c r="J146" s="28"/>
      <c r="K146" s="28"/>
      <c r="L146" s="28"/>
      <c r="M146" s="28"/>
      <c r="N146" s="28"/>
      <c r="O146" s="28"/>
      <c r="P146" s="4"/>
      <c r="Q146" s="4"/>
      <c r="R146" s="346"/>
      <c r="S146" s="346"/>
      <c r="T146" s="346"/>
      <c r="U146" s="346"/>
      <c r="V146" s="346"/>
      <c r="W146" s="346"/>
      <c r="X146" s="346"/>
      <c r="Y146" s="346"/>
      <c r="Z146" s="346"/>
      <c r="AA146" s="346"/>
      <c r="AB146" s="346"/>
      <c r="AC146" s="346"/>
      <c r="AD146" s="346"/>
      <c r="AE146" s="346"/>
    </row>
    <row r="147" spans="1:31" ht="15" customHeight="1" x14ac:dyDescent="0.25">
      <c r="A147" s="4"/>
      <c r="B147" s="11"/>
      <c r="C147" s="11"/>
      <c r="D147" s="11"/>
      <c r="E147" s="11"/>
      <c r="F147" s="11"/>
      <c r="G147" s="11"/>
      <c r="H147" s="28"/>
      <c r="I147" s="28"/>
      <c r="J147" s="28"/>
      <c r="K147" s="28"/>
      <c r="L147" s="28"/>
      <c r="M147" s="28"/>
      <c r="N147" s="28"/>
      <c r="O147" s="28"/>
      <c r="P147" s="4"/>
      <c r="Q147" s="4"/>
      <c r="R147" s="346"/>
      <c r="S147" s="346"/>
      <c r="T147" s="346"/>
      <c r="U147" s="346"/>
      <c r="V147" s="346"/>
      <c r="W147" s="346"/>
      <c r="X147" s="346"/>
      <c r="Y147" s="346"/>
      <c r="Z147" s="346"/>
      <c r="AA147" s="346"/>
      <c r="AB147" s="346"/>
      <c r="AC147" s="346"/>
      <c r="AD147" s="346"/>
      <c r="AE147" s="346"/>
    </row>
    <row r="148" spans="1:31" ht="15" customHeight="1" x14ac:dyDescent="0.25">
      <c r="A148" s="4"/>
      <c r="B148" s="11"/>
      <c r="C148" s="11"/>
      <c r="D148" s="11"/>
      <c r="E148" s="11"/>
      <c r="F148" s="11"/>
      <c r="G148" s="11"/>
      <c r="H148" s="28"/>
      <c r="I148" s="28"/>
      <c r="J148" s="28"/>
      <c r="K148" s="28"/>
      <c r="L148" s="28"/>
      <c r="M148" s="28"/>
      <c r="N148" s="28"/>
      <c r="O148" s="28"/>
      <c r="P148" s="4"/>
      <c r="Q148" s="4"/>
      <c r="R148" s="346"/>
      <c r="S148" s="346"/>
      <c r="T148" s="346"/>
      <c r="U148" s="346"/>
      <c r="V148" s="346"/>
      <c r="W148" s="346"/>
      <c r="X148" s="346"/>
      <c r="Y148" s="346"/>
      <c r="Z148" s="346"/>
      <c r="AA148" s="346"/>
      <c r="AB148" s="346"/>
      <c r="AC148" s="346"/>
      <c r="AD148" s="346"/>
      <c r="AE148" s="346"/>
    </row>
    <row r="149" spans="1:31" ht="15" customHeight="1" x14ac:dyDescent="0.25">
      <c r="A149" s="4"/>
      <c r="B149" s="11"/>
      <c r="C149" s="11"/>
      <c r="D149" s="11"/>
      <c r="E149" s="11"/>
      <c r="F149" s="11"/>
      <c r="G149" s="11"/>
      <c r="H149" s="28"/>
      <c r="I149" s="28"/>
      <c r="J149" s="28"/>
      <c r="K149" s="28"/>
      <c r="L149" s="28"/>
      <c r="M149" s="28"/>
      <c r="N149" s="28"/>
      <c r="O149" s="28"/>
      <c r="P149" s="4"/>
      <c r="Q149" s="4"/>
      <c r="R149" s="346"/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  <c r="AD149" s="346"/>
      <c r="AE149" s="346"/>
    </row>
    <row r="150" spans="1:31" ht="15.4" customHeight="1" x14ac:dyDescent="0.25">
      <c r="A150" s="4"/>
      <c r="B150" s="11"/>
      <c r="C150" s="11"/>
      <c r="D150" s="11"/>
      <c r="E150" s="11"/>
      <c r="F150" s="11"/>
      <c r="G150" s="11"/>
      <c r="H150" s="28"/>
      <c r="I150" s="28"/>
      <c r="J150" s="28"/>
      <c r="K150" s="28"/>
      <c r="L150" s="28"/>
      <c r="M150" s="28"/>
      <c r="N150" s="28"/>
      <c r="O150" s="28"/>
      <c r="P150" s="4"/>
      <c r="Q150" s="4"/>
      <c r="R150" s="346"/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  <c r="AD150" s="346"/>
      <c r="AE150" s="346"/>
    </row>
    <row r="151" spans="1:31" ht="15" customHeight="1" x14ac:dyDescent="0.25">
      <c r="A151" s="202" t="s">
        <v>69</v>
      </c>
      <c r="B151" s="193"/>
      <c r="C151" s="193"/>
      <c r="D151" s="193"/>
      <c r="E151" s="193"/>
      <c r="F151" s="193"/>
      <c r="G151" s="193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346"/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  <c r="AD151" s="346"/>
      <c r="AE151" s="346"/>
    </row>
    <row r="152" spans="1:31" ht="15" customHeight="1" x14ac:dyDescent="0.25">
      <c r="A152" s="200" t="s">
        <v>50</v>
      </c>
      <c r="B152" s="246"/>
      <c r="C152" s="201"/>
      <c r="D152" s="201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46"/>
      <c r="Q152" s="246"/>
      <c r="R152" s="346"/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346"/>
      <c r="AE152" s="346"/>
    </row>
    <row r="153" spans="1:31" ht="14.65" customHeight="1" x14ac:dyDescent="0.25">
      <c r="A153" s="200" t="s">
        <v>10</v>
      </c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346"/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  <c r="AD153" s="346"/>
      <c r="AE153" s="346"/>
    </row>
    <row r="154" spans="1:31" ht="17.649999999999999" customHeight="1" x14ac:dyDescent="0.25">
      <c r="A154" s="82"/>
      <c r="B154" s="332" t="s">
        <v>1</v>
      </c>
      <c r="C154" s="333"/>
      <c r="D154" s="333"/>
      <c r="E154" s="333"/>
      <c r="F154" s="323"/>
      <c r="G154" s="332" t="s">
        <v>0</v>
      </c>
      <c r="H154" s="333"/>
      <c r="I154" s="333"/>
      <c r="J154" s="333"/>
      <c r="K154" s="323"/>
      <c r="L154" s="332" t="s">
        <v>2</v>
      </c>
      <c r="M154" s="333"/>
      <c r="N154" s="333"/>
      <c r="O154" s="333"/>
      <c r="P154" s="323"/>
      <c r="Q154" s="246"/>
      <c r="R154" s="346"/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  <c r="AD154" s="346"/>
      <c r="AE154" s="346"/>
    </row>
    <row r="155" spans="1:31" ht="25.5" x14ac:dyDescent="0.25">
      <c r="A155" s="217" t="s">
        <v>3</v>
      </c>
      <c r="B155" s="218" t="s">
        <v>77</v>
      </c>
      <c r="C155" s="218" t="s">
        <v>59</v>
      </c>
      <c r="D155" s="218" t="s">
        <v>60</v>
      </c>
      <c r="E155" s="218" t="s">
        <v>61</v>
      </c>
      <c r="F155" s="218" t="s">
        <v>78</v>
      </c>
      <c r="G155" s="218" t="s">
        <v>77</v>
      </c>
      <c r="H155" s="218" t="s">
        <v>59</v>
      </c>
      <c r="I155" s="218" t="s">
        <v>60</v>
      </c>
      <c r="J155" s="218" t="s">
        <v>61</v>
      </c>
      <c r="K155" s="218" t="s">
        <v>78</v>
      </c>
      <c r="L155" s="218" t="s">
        <v>77</v>
      </c>
      <c r="M155" s="218" t="s">
        <v>59</v>
      </c>
      <c r="N155" s="218" t="s">
        <v>60</v>
      </c>
      <c r="O155" s="218" t="s">
        <v>61</v>
      </c>
      <c r="P155" s="218" t="s">
        <v>78</v>
      </c>
      <c r="Q155" s="246"/>
      <c r="R155" s="346"/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  <c r="AD155" s="346"/>
      <c r="AE155" s="346"/>
    </row>
    <row r="156" spans="1:31" x14ac:dyDescent="0.25">
      <c r="A156" s="83">
        <v>1</v>
      </c>
      <c r="B156" s="214">
        <v>2</v>
      </c>
      <c r="C156" s="214">
        <v>3</v>
      </c>
      <c r="D156" s="214">
        <v>4</v>
      </c>
      <c r="E156" s="214">
        <v>5</v>
      </c>
      <c r="F156" s="255">
        <v>6</v>
      </c>
      <c r="G156" s="214">
        <v>7</v>
      </c>
      <c r="H156" s="214">
        <v>8</v>
      </c>
      <c r="I156" s="214">
        <v>9</v>
      </c>
      <c r="J156" s="214">
        <v>10</v>
      </c>
      <c r="K156" s="214">
        <v>11</v>
      </c>
      <c r="L156" s="214">
        <v>12</v>
      </c>
      <c r="M156" s="214">
        <v>13</v>
      </c>
      <c r="N156" s="214">
        <v>14</v>
      </c>
      <c r="O156" s="214">
        <v>15</v>
      </c>
      <c r="P156" s="214">
        <v>16</v>
      </c>
      <c r="Q156" s="246"/>
      <c r="R156" s="346"/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  <c r="AD156" s="346"/>
      <c r="AE156" s="346"/>
    </row>
    <row r="157" spans="1:31" x14ac:dyDescent="0.25">
      <c r="A157" s="59" t="s">
        <v>89</v>
      </c>
      <c r="B157" s="205">
        <v>70</v>
      </c>
      <c r="C157" s="213">
        <v>18.829999999999998</v>
      </c>
      <c r="D157" s="213">
        <v>3.04</v>
      </c>
      <c r="E157" s="213">
        <v>3.76</v>
      </c>
      <c r="F157" s="213">
        <v>118.63</v>
      </c>
      <c r="G157" s="205">
        <v>90</v>
      </c>
      <c r="H157" s="213">
        <v>21.49</v>
      </c>
      <c r="I157" s="213">
        <v>4.17</v>
      </c>
      <c r="J157" s="213">
        <v>6.38</v>
      </c>
      <c r="K157" s="213">
        <v>150.19</v>
      </c>
      <c r="L157" s="205">
        <v>100</v>
      </c>
      <c r="M157" s="213">
        <v>23.96</v>
      </c>
      <c r="N157" s="213">
        <v>4.28</v>
      </c>
      <c r="O157" s="213">
        <v>7.97</v>
      </c>
      <c r="P157" s="213">
        <v>167.65</v>
      </c>
      <c r="Q157" s="246"/>
      <c r="R157" s="346"/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  <c r="AD157" s="346"/>
      <c r="AE157" s="346"/>
    </row>
    <row r="158" spans="1:31" x14ac:dyDescent="0.25">
      <c r="A158" s="59" t="s">
        <v>90</v>
      </c>
      <c r="B158" s="233">
        <v>20</v>
      </c>
      <c r="C158" s="234">
        <v>0.5</v>
      </c>
      <c r="D158" s="234">
        <v>3.7</v>
      </c>
      <c r="E158" s="234">
        <v>1.8</v>
      </c>
      <c r="F158" s="234">
        <v>42.1</v>
      </c>
      <c r="G158" s="233">
        <v>20</v>
      </c>
      <c r="H158" s="234">
        <v>0.5</v>
      </c>
      <c r="I158" s="234">
        <v>3.7</v>
      </c>
      <c r="J158" s="234">
        <v>1.8</v>
      </c>
      <c r="K158" s="234">
        <v>42.1</v>
      </c>
      <c r="L158" s="233">
        <v>20</v>
      </c>
      <c r="M158" s="234">
        <v>0.5</v>
      </c>
      <c r="N158" s="234">
        <v>3.7</v>
      </c>
      <c r="O158" s="234">
        <v>1.8</v>
      </c>
      <c r="P158" s="234">
        <v>42.1</v>
      </c>
      <c r="Q158" s="246"/>
      <c r="R158" s="346"/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  <c r="AD158" s="346"/>
      <c r="AE158" s="346"/>
    </row>
    <row r="159" spans="1:31" x14ac:dyDescent="0.25">
      <c r="A159" s="79" t="s">
        <v>91</v>
      </c>
      <c r="B159" s="178">
        <v>130</v>
      </c>
      <c r="C159" s="179">
        <v>3.73</v>
      </c>
      <c r="D159" s="179">
        <v>6.91</v>
      </c>
      <c r="E159" s="179">
        <v>38.96</v>
      </c>
      <c r="F159" s="179">
        <v>234.38</v>
      </c>
      <c r="G159" s="178">
        <v>150</v>
      </c>
      <c r="H159" s="179">
        <v>4.32</v>
      </c>
      <c r="I159" s="179">
        <v>6.96</v>
      </c>
      <c r="J159" s="179">
        <v>45.17</v>
      </c>
      <c r="K159" s="179">
        <v>262.45999999999998</v>
      </c>
      <c r="L159" s="178">
        <v>180</v>
      </c>
      <c r="M159" s="179">
        <v>5.2</v>
      </c>
      <c r="N159" s="179">
        <v>7.03</v>
      </c>
      <c r="O159" s="179">
        <v>54.5</v>
      </c>
      <c r="P159" s="179">
        <v>304.58</v>
      </c>
      <c r="Q159" s="246"/>
      <c r="R159" s="346"/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  <c r="AC159" s="346"/>
      <c r="AD159" s="346"/>
      <c r="AE159" s="346"/>
    </row>
    <row r="160" spans="1:31" ht="25.5" x14ac:dyDescent="0.25">
      <c r="A160" s="139" t="s">
        <v>189</v>
      </c>
      <c r="B160" s="114">
        <v>200</v>
      </c>
      <c r="C160" s="116">
        <v>0.3</v>
      </c>
      <c r="D160" s="116" t="s">
        <v>66</v>
      </c>
      <c r="E160" s="116">
        <v>16.899999999999999</v>
      </c>
      <c r="F160" s="116">
        <v>71.3</v>
      </c>
      <c r="G160" s="114">
        <v>200</v>
      </c>
      <c r="H160" s="116">
        <v>0.3</v>
      </c>
      <c r="I160" s="116" t="s">
        <v>66</v>
      </c>
      <c r="J160" s="116">
        <v>16.899999999999999</v>
      </c>
      <c r="K160" s="116">
        <v>71.3</v>
      </c>
      <c r="L160" s="114">
        <v>200</v>
      </c>
      <c r="M160" s="116">
        <v>0.3</v>
      </c>
      <c r="N160" s="116" t="s">
        <v>66</v>
      </c>
      <c r="O160" s="116">
        <v>16.899999999999999</v>
      </c>
      <c r="P160" s="116">
        <v>71.3</v>
      </c>
      <c r="Q160" s="246"/>
      <c r="R160" s="346"/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  <c r="AC160" s="346"/>
      <c r="AD160" s="346"/>
      <c r="AE160" s="346"/>
    </row>
    <row r="161" spans="1:31" x14ac:dyDescent="0.25">
      <c r="A161" s="59" t="s">
        <v>4</v>
      </c>
      <c r="B161" s="205">
        <v>30</v>
      </c>
      <c r="C161" s="213">
        <v>2.2000000000000002</v>
      </c>
      <c r="D161" s="213">
        <v>0.3</v>
      </c>
      <c r="E161" s="213">
        <v>13.8</v>
      </c>
      <c r="F161" s="213">
        <v>67.5</v>
      </c>
      <c r="G161" s="205">
        <v>50</v>
      </c>
      <c r="H161" s="213">
        <v>3.7</v>
      </c>
      <c r="I161" s="213">
        <v>0.5</v>
      </c>
      <c r="J161" s="213">
        <v>22.9</v>
      </c>
      <c r="K161" s="213">
        <v>112.5</v>
      </c>
      <c r="L161" s="205">
        <v>50</v>
      </c>
      <c r="M161" s="213">
        <v>3.7</v>
      </c>
      <c r="N161" s="213">
        <v>0.5</v>
      </c>
      <c r="O161" s="213">
        <v>22.9</v>
      </c>
      <c r="P161" s="213">
        <v>112.5</v>
      </c>
      <c r="Q161" s="246"/>
      <c r="R161" s="346"/>
      <c r="S161" s="346"/>
      <c r="T161" s="346"/>
      <c r="U161" s="346"/>
      <c r="V161" s="346"/>
      <c r="W161" s="346"/>
      <c r="X161" s="346"/>
      <c r="Y161" s="346"/>
      <c r="Z161" s="346"/>
      <c r="AA161" s="346"/>
      <c r="AB161" s="346"/>
      <c r="AC161" s="346"/>
      <c r="AD161" s="346"/>
      <c r="AE161" s="346"/>
    </row>
    <row r="162" spans="1:31" x14ac:dyDescent="0.25">
      <c r="A162" s="75" t="s">
        <v>5</v>
      </c>
      <c r="B162" s="205">
        <f t="shared" ref="B162:P162" si="12">SUM(B157:B161)</f>
        <v>450</v>
      </c>
      <c r="C162" s="225">
        <f t="shared" si="12"/>
        <v>25.56</v>
      </c>
      <c r="D162" s="225">
        <f t="shared" si="12"/>
        <v>13.950000000000001</v>
      </c>
      <c r="E162" s="225">
        <f t="shared" si="12"/>
        <v>75.22</v>
      </c>
      <c r="F162" s="225">
        <f t="shared" si="12"/>
        <v>533.91000000000008</v>
      </c>
      <c r="G162" s="205">
        <f t="shared" si="12"/>
        <v>510</v>
      </c>
      <c r="H162" s="225">
        <f t="shared" si="12"/>
        <v>30.31</v>
      </c>
      <c r="I162" s="225">
        <f t="shared" si="12"/>
        <v>15.33</v>
      </c>
      <c r="J162" s="225">
        <f t="shared" si="12"/>
        <v>93.15</v>
      </c>
      <c r="K162" s="225">
        <f t="shared" si="12"/>
        <v>638.54999999999995</v>
      </c>
      <c r="L162" s="205">
        <f t="shared" si="12"/>
        <v>550</v>
      </c>
      <c r="M162" s="225">
        <f t="shared" si="12"/>
        <v>33.660000000000004</v>
      </c>
      <c r="N162" s="225">
        <f t="shared" si="12"/>
        <v>15.510000000000002</v>
      </c>
      <c r="O162" s="225">
        <f t="shared" si="12"/>
        <v>104.07</v>
      </c>
      <c r="P162" s="225">
        <f t="shared" si="12"/>
        <v>698.12999999999988</v>
      </c>
      <c r="Q162" s="246"/>
      <c r="R162" s="346"/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  <c r="AC162" s="346"/>
      <c r="AD162" s="346"/>
      <c r="AE162" s="346"/>
    </row>
    <row r="163" spans="1:31" x14ac:dyDescent="0.25">
      <c r="A163" s="76" t="s">
        <v>24</v>
      </c>
      <c r="B163" s="226"/>
      <c r="C163" s="186">
        <f>C162*4/F162</f>
        <v>0.19149294824970498</v>
      </c>
      <c r="D163" s="186">
        <f>D162*9/F162</f>
        <v>0.23515199190874866</v>
      </c>
      <c r="E163" s="186">
        <f>E162*4/F162</f>
        <v>0.56354067164877963</v>
      </c>
      <c r="F163" s="186">
        <f>F162/2100</f>
        <v>0.25424285714285716</v>
      </c>
      <c r="G163" s="227"/>
      <c r="H163" s="186">
        <f>H162*4/K162</f>
        <v>0.1898676689374364</v>
      </c>
      <c r="I163" s="186">
        <f>I162*9/K162</f>
        <v>0.21606765327695562</v>
      </c>
      <c r="J163" s="186">
        <f>J162*4/K162</f>
        <v>0.58350951374207194</v>
      </c>
      <c r="K163" s="186">
        <f>K162/2450</f>
        <v>0.26063265306122446</v>
      </c>
      <c r="L163" s="227"/>
      <c r="M163" s="186">
        <f>M162*4/P162</f>
        <v>0.19285806368441413</v>
      </c>
      <c r="N163" s="186">
        <f>N162*9/P162</f>
        <v>0.1999484336728117</v>
      </c>
      <c r="O163" s="186">
        <f>O162*4/P162</f>
        <v>0.59627863005457438</v>
      </c>
      <c r="P163" s="186">
        <f>P162/2700</f>
        <v>0.25856666666666661</v>
      </c>
      <c r="Q163" s="246"/>
      <c r="R163" s="346"/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  <c r="AD163" s="346"/>
      <c r="AE163" s="346"/>
    </row>
    <row r="164" spans="1:31" x14ac:dyDescent="0.25">
      <c r="A164" s="72"/>
      <c r="B164" s="235"/>
      <c r="C164" s="191"/>
      <c r="D164" s="191"/>
      <c r="E164" s="191"/>
      <c r="F164" s="191"/>
      <c r="G164" s="235"/>
      <c r="H164" s="191"/>
      <c r="I164" s="191"/>
      <c r="J164" s="191"/>
      <c r="K164" s="191"/>
      <c r="L164" s="235"/>
      <c r="M164" s="191"/>
      <c r="N164" s="191"/>
      <c r="O164" s="191"/>
      <c r="P164" s="191"/>
      <c r="Q164" s="246"/>
      <c r="R164" s="346"/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  <c r="AC164" s="346"/>
      <c r="AD164" s="346"/>
      <c r="AE164" s="346"/>
    </row>
    <row r="165" spans="1:31" ht="25.5" x14ac:dyDescent="0.25">
      <c r="A165" s="205" t="s">
        <v>26</v>
      </c>
      <c r="B165" s="205" t="s">
        <v>32</v>
      </c>
      <c r="C165" s="205" t="s">
        <v>33</v>
      </c>
      <c r="D165" s="205" t="s">
        <v>34</v>
      </c>
      <c r="E165" s="205" t="s">
        <v>35</v>
      </c>
      <c r="F165" s="205" t="s">
        <v>36</v>
      </c>
      <c r="G165" s="205" t="s">
        <v>37</v>
      </c>
      <c r="H165" s="205" t="s">
        <v>38</v>
      </c>
      <c r="I165" s="205" t="s">
        <v>39</v>
      </c>
      <c r="J165" s="205" t="s">
        <v>40</v>
      </c>
      <c r="K165" s="205" t="s">
        <v>41</v>
      </c>
      <c r="L165" s="205" t="s">
        <v>42</v>
      </c>
      <c r="M165" s="191"/>
      <c r="N165" s="202"/>
      <c r="O165" s="202"/>
      <c r="P165" s="202"/>
      <c r="Q165" s="246"/>
      <c r="R165" s="346"/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  <c r="AC165" s="346"/>
      <c r="AD165" s="346"/>
      <c r="AE165" s="346"/>
    </row>
    <row r="166" spans="1:31" x14ac:dyDescent="0.25">
      <c r="A166" s="77" t="s">
        <v>27</v>
      </c>
      <c r="B166" s="244">
        <v>522.9</v>
      </c>
      <c r="C166" s="244">
        <v>0.2</v>
      </c>
      <c r="D166" s="244">
        <v>3.9</v>
      </c>
      <c r="E166" s="244">
        <v>12.7</v>
      </c>
      <c r="F166" s="244">
        <v>0.2</v>
      </c>
      <c r="G166" s="244">
        <v>0.3</v>
      </c>
      <c r="H166" s="244">
        <v>7.8</v>
      </c>
      <c r="I166" s="244">
        <v>0.3</v>
      </c>
      <c r="J166" s="244">
        <v>31.4</v>
      </c>
      <c r="K166" s="244">
        <v>1.1000000000000001</v>
      </c>
      <c r="L166" s="244">
        <v>13</v>
      </c>
      <c r="M166" s="191"/>
      <c r="N166" s="246"/>
      <c r="O166" s="246"/>
      <c r="P166" s="246"/>
      <c r="Q166" s="246"/>
      <c r="R166" s="346"/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  <c r="AC166" s="346"/>
      <c r="AD166" s="346"/>
      <c r="AE166" s="346"/>
    </row>
    <row r="167" spans="1:31" x14ac:dyDescent="0.25">
      <c r="A167" s="59" t="s">
        <v>25</v>
      </c>
      <c r="B167" s="244">
        <v>739.9</v>
      </c>
      <c r="C167" s="244">
        <v>0.2</v>
      </c>
      <c r="D167" s="244">
        <v>5.43</v>
      </c>
      <c r="E167" s="244">
        <v>12</v>
      </c>
      <c r="F167" s="244">
        <v>0.22</v>
      </c>
      <c r="G167" s="244">
        <v>0.31</v>
      </c>
      <c r="H167" s="244">
        <v>9.1</v>
      </c>
      <c r="I167" s="244">
        <v>0.54</v>
      </c>
      <c r="J167" s="244">
        <v>39.85</v>
      </c>
      <c r="K167" s="244">
        <v>1.3</v>
      </c>
      <c r="L167" s="244">
        <v>13.4</v>
      </c>
      <c r="M167" s="191"/>
      <c r="N167" s="246"/>
      <c r="O167" s="246"/>
      <c r="P167" s="246"/>
      <c r="Q167" s="246"/>
      <c r="R167" s="346"/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  <c r="AC167" s="346"/>
      <c r="AD167" s="346"/>
      <c r="AE167" s="346"/>
    </row>
    <row r="168" spans="1:31" x14ac:dyDescent="0.25">
      <c r="A168" s="59" t="s">
        <v>28</v>
      </c>
      <c r="B168" s="244">
        <v>905</v>
      </c>
      <c r="C168" s="244">
        <v>0.2</v>
      </c>
      <c r="D168" s="244">
        <v>4.7300000000000004</v>
      </c>
      <c r="E168" s="244">
        <v>14.95</v>
      </c>
      <c r="F168" s="244">
        <v>0.32</v>
      </c>
      <c r="G168" s="244">
        <v>0.31</v>
      </c>
      <c r="H168" s="244">
        <v>9.94</v>
      </c>
      <c r="I168" s="244">
        <v>0.55000000000000004</v>
      </c>
      <c r="J168" s="244">
        <v>41.8</v>
      </c>
      <c r="K168" s="244">
        <v>1.4</v>
      </c>
      <c r="L168" s="244">
        <v>15.5</v>
      </c>
      <c r="M168" s="191"/>
      <c r="N168" s="246"/>
      <c r="O168" s="246"/>
      <c r="P168" s="246"/>
      <c r="Q168" s="246"/>
      <c r="R168" s="346"/>
      <c r="S168" s="346"/>
      <c r="T168" s="346"/>
      <c r="U168" s="346"/>
      <c r="V168" s="346"/>
      <c r="W168" s="346"/>
      <c r="X168" s="346"/>
      <c r="Y168" s="346"/>
      <c r="Z168" s="346"/>
      <c r="AA168" s="346"/>
      <c r="AB168" s="346"/>
      <c r="AC168" s="346"/>
      <c r="AD168" s="346"/>
      <c r="AE168" s="346"/>
    </row>
    <row r="169" spans="1:31" ht="25.5" customHeight="1" x14ac:dyDescent="0.25">
      <c r="A169" s="206" t="s">
        <v>29</v>
      </c>
      <c r="B169" s="238" t="s">
        <v>44</v>
      </c>
      <c r="C169" s="238" t="s">
        <v>45</v>
      </c>
      <c r="D169" s="238" t="s">
        <v>46</v>
      </c>
      <c r="E169" s="238" t="s">
        <v>47</v>
      </c>
      <c r="F169" s="238" t="s">
        <v>48</v>
      </c>
      <c r="G169" s="238" t="s">
        <v>49</v>
      </c>
      <c r="H169" s="221"/>
      <c r="I169" s="332" t="s">
        <v>43</v>
      </c>
      <c r="J169" s="323"/>
      <c r="K169" s="221"/>
      <c r="L169" s="193"/>
      <c r="M169" s="191"/>
      <c r="N169" s="202"/>
      <c r="O169" s="202"/>
      <c r="P169" s="202"/>
      <c r="Q169" s="246"/>
      <c r="R169" s="346"/>
      <c r="S169" s="346"/>
      <c r="T169" s="346"/>
      <c r="U169" s="346"/>
      <c r="V169" s="346"/>
      <c r="W169" s="346"/>
      <c r="X169" s="346"/>
      <c r="Y169" s="346"/>
      <c r="Z169" s="346"/>
      <c r="AA169" s="346"/>
      <c r="AB169" s="346"/>
      <c r="AC169" s="346"/>
      <c r="AD169" s="346"/>
      <c r="AE169" s="346"/>
    </row>
    <row r="170" spans="1:31" ht="15" customHeight="1" x14ac:dyDescent="0.25">
      <c r="A170" s="59" t="s">
        <v>27</v>
      </c>
      <c r="B170" s="244">
        <v>757.3</v>
      </c>
      <c r="C170" s="244">
        <v>165</v>
      </c>
      <c r="D170" s="244">
        <v>59.4</v>
      </c>
      <c r="E170" s="244">
        <v>303.3</v>
      </c>
      <c r="F170" s="244">
        <v>3</v>
      </c>
      <c r="G170" s="244">
        <v>0.8</v>
      </c>
      <c r="H170" s="193"/>
      <c r="I170" s="325">
        <v>5.6</v>
      </c>
      <c r="J170" s="323"/>
      <c r="K170" s="221"/>
      <c r="L170" s="193"/>
      <c r="M170" s="191"/>
      <c r="N170" s="246"/>
      <c r="O170" s="246"/>
      <c r="P170" s="246"/>
      <c r="Q170" s="246"/>
      <c r="R170" s="346"/>
      <c r="S170" s="346"/>
      <c r="T170" s="346"/>
      <c r="U170" s="346"/>
      <c r="V170" s="346"/>
      <c r="W170" s="346"/>
      <c r="X170" s="346"/>
      <c r="Y170" s="346"/>
      <c r="Z170" s="346"/>
      <c r="AA170" s="346"/>
      <c r="AB170" s="346"/>
      <c r="AC170" s="346"/>
      <c r="AD170" s="346"/>
      <c r="AE170" s="346"/>
    </row>
    <row r="171" spans="1:31" ht="14.65" customHeight="1" x14ac:dyDescent="0.25">
      <c r="A171" s="59" t="s">
        <v>25</v>
      </c>
      <c r="B171" s="244">
        <v>897.92</v>
      </c>
      <c r="C171" s="244">
        <v>177.05</v>
      </c>
      <c r="D171" s="244">
        <v>72.7</v>
      </c>
      <c r="E171" s="244">
        <v>357.45</v>
      </c>
      <c r="F171" s="244">
        <v>3.63</v>
      </c>
      <c r="G171" s="244">
        <v>0.99</v>
      </c>
      <c r="H171" s="193"/>
      <c r="I171" s="325">
        <v>7.53</v>
      </c>
      <c r="J171" s="323"/>
      <c r="K171" s="221"/>
      <c r="L171" s="193"/>
      <c r="M171" s="191"/>
      <c r="N171" s="246"/>
      <c r="O171" s="246"/>
      <c r="P171" s="246"/>
      <c r="Q171" s="246"/>
      <c r="R171" s="346"/>
      <c r="S171" s="346"/>
      <c r="T171" s="346"/>
      <c r="U171" s="346"/>
      <c r="V171" s="346"/>
      <c r="W171" s="346"/>
      <c r="X171" s="346"/>
      <c r="Y171" s="346"/>
      <c r="Z171" s="346"/>
      <c r="AA171" s="346"/>
      <c r="AB171" s="346"/>
      <c r="AC171" s="346"/>
      <c r="AD171" s="346"/>
      <c r="AE171" s="346"/>
    </row>
    <row r="172" spans="1:31" ht="15.4" customHeight="1" x14ac:dyDescent="0.25">
      <c r="A172" s="59" t="s">
        <v>28</v>
      </c>
      <c r="B172" s="244">
        <v>712.63</v>
      </c>
      <c r="C172" s="244">
        <v>167.85</v>
      </c>
      <c r="D172" s="244">
        <v>73.44</v>
      </c>
      <c r="E172" s="244">
        <v>370.55</v>
      </c>
      <c r="F172" s="244">
        <v>3.68</v>
      </c>
      <c r="G172" s="244">
        <v>1.07</v>
      </c>
      <c r="H172" s="193"/>
      <c r="I172" s="325">
        <v>7.03</v>
      </c>
      <c r="J172" s="323"/>
      <c r="K172" s="221"/>
      <c r="L172" s="193"/>
      <c r="M172" s="191"/>
      <c r="N172" s="246"/>
      <c r="O172" s="246"/>
      <c r="P172" s="246"/>
      <c r="Q172" s="246"/>
      <c r="R172" s="346"/>
      <c r="S172" s="346"/>
      <c r="T172" s="346"/>
      <c r="U172" s="346"/>
      <c r="V172" s="346"/>
      <c r="W172" s="346"/>
      <c r="X172" s="346"/>
      <c r="Y172" s="346"/>
      <c r="Z172" s="346"/>
      <c r="AA172" s="346"/>
      <c r="AB172" s="346"/>
      <c r="AC172" s="346"/>
      <c r="AD172" s="346"/>
      <c r="AE172" s="346"/>
    </row>
    <row r="173" spans="1:31" x14ac:dyDescent="0.25">
      <c r="A173" s="197"/>
      <c r="B173" s="198"/>
      <c r="C173" s="198"/>
      <c r="D173" s="198"/>
      <c r="E173" s="198"/>
      <c r="F173" s="198"/>
      <c r="G173" s="198"/>
      <c r="H173" s="193"/>
      <c r="I173" s="198"/>
      <c r="J173" s="198"/>
      <c r="K173" s="191"/>
      <c r="L173" s="192"/>
      <c r="M173" s="191"/>
      <c r="N173" s="191"/>
      <c r="O173" s="191"/>
      <c r="P173" s="191"/>
      <c r="Q173" s="246"/>
      <c r="R173" s="346"/>
      <c r="S173" s="346"/>
      <c r="T173" s="346"/>
      <c r="U173" s="346"/>
      <c r="V173" s="346"/>
      <c r="W173" s="346"/>
      <c r="X173" s="346"/>
      <c r="Y173" s="346"/>
      <c r="Z173" s="346"/>
      <c r="AA173" s="346"/>
      <c r="AB173" s="346"/>
      <c r="AC173" s="346"/>
      <c r="AD173" s="346"/>
      <c r="AE173" s="346"/>
    </row>
    <row r="174" spans="1:31" x14ac:dyDescent="0.25">
      <c r="A174" s="172"/>
      <c r="B174" s="198"/>
      <c r="C174" s="198"/>
      <c r="D174" s="198"/>
      <c r="E174" s="198"/>
      <c r="F174" s="198"/>
      <c r="G174" s="198"/>
      <c r="H174" s="193"/>
      <c r="I174" s="198"/>
      <c r="J174" s="198"/>
      <c r="K174" s="191"/>
      <c r="L174" s="192"/>
      <c r="M174" s="191"/>
      <c r="N174" s="191"/>
      <c r="O174" s="191"/>
      <c r="P174" s="191"/>
      <c r="Q174" s="248"/>
      <c r="R174" s="346"/>
      <c r="S174" s="346"/>
      <c r="T174" s="346"/>
      <c r="U174" s="346"/>
      <c r="V174" s="346"/>
      <c r="W174" s="346"/>
      <c r="X174" s="346"/>
      <c r="Y174" s="346"/>
      <c r="Z174" s="346"/>
      <c r="AA174" s="346"/>
      <c r="AB174" s="346"/>
      <c r="AC174" s="346"/>
      <c r="AD174" s="346"/>
      <c r="AE174" s="346"/>
    </row>
    <row r="175" spans="1:31" x14ac:dyDescent="0.25">
      <c r="A175" s="172"/>
      <c r="B175" s="198"/>
      <c r="C175" s="198"/>
      <c r="D175" s="198"/>
      <c r="E175" s="198"/>
      <c r="F175" s="198"/>
      <c r="G175" s="198"/>
      <c r="H175" s="193"/>
      <c r="I175" s="198"/>
      <c r="J175" s="198"/>
      <c r="K175" s="191"/>
      <c r="L175" s="192"/>
      <c r="M175" s="191"/>
      <c r="N175" s="191"/>
      <c r="O175" s="191"/>
      <c r="P175" s="191"/>
      <c r="Q175" s="248"/>
      <c r="R175" s="346"/>
      <c r="S175" s="346"/>
      <c r="T175" s="346"/>
      <c r="U175" s="346"/>
      <c r="V175" s="346"/>
      <c r="W175" s="346"/>
      <c r="X175" s="346"/>
      <c r="Y175" s="346"/>
      <c r="Z175" s="346"/>
      <c r="AA175" s="346"/>
      <c r="AB175" s="346"/>
      <c r="AC175" s="346"/>
      <c r="AD175" s="346"/>
      <c r="AE175" s="346"/>
    </row>
    <row r="176" spans="1:31" x14ac:dyDescent="0.25">
      <c r="A176" s="172"/>
      <c r="B176" s="198"/>
      <c r="C176" s="198"/>
      <c r="D176" s="198"/>
      <c r="E176" s="198"/>
      <c r="F176" s="198"/>
      <c r="G176" s="198"/>
      <c r="H176" s="193"/>
      <c r="I176" s="198"/>
      <c r="J176" s="198"/>
      <c r="K176" s="191"/>
      <c r="L176" s="192"/>
      <c r="M176" s="191"/>
      <c r="N176" s="191"/>
      <c r="O176" s="191"/>
      <c r="P176" s="191"/>
      <c r="Q176" s="248"/>
      <c r="R176" s="346"/>
      <c r="S176" s="346"/>
      <c r="T176" s="346"/>
      <c r="U176" s="346"/>
      <c r="V176" s="346"/>
      <c r="W176" s="346"/>
      <c r="X176" s="346"/>
      <c r="Y176" s="346"/>
      <c r="Z176" s="346"/>
      <c r="AA176" s="346"/>
      <c r="AB176" s="346"/>
      <c r="AC176" s="346"/>
      <c r="AD176" s="346"/>
      <c r="AE176" s="346"/>
    </row>
    <row r="177" spans="1:31" x14ac:dyDescent="0.25">
      <c r="A177" s="172"/>
      <c r="B177" s="198"/>
      <c r="C177" s="198"/>
      <c r="D177" s="198"/>
      <c r="E177" s="198"/>
      <c r="F177" s="198"/>
      <c r="G177" s="198"/>
      <c r="H177" s="193"/>
      <c r="I177" s="198"/>
      <c r="J177" s="198"/>
      <c r="K177" s="191"/>
      <c r="L177" s="192"/>
      <c r="M177" s="191"/>
      <c r="N177" s="191"/>
      <c r="O177" s="191"/>
      <c r="P177" s="191"/>
      <c r="Q177" s="248"/>
      <c r="R177" s="346"/>
      <c r="S177" s="346"/>
      <c r="T177" s="346"/>
      <c r="U177" s="346"/>
      <c r="V177" s="346"/>
      <c r="W177" s="346"/>
      <c r="X177" s="346"/>
      <c r="Y177" s="346"/>
      <c r="Z177" s="346"/>
      <c r="AA177" s="346"/>
      <c r="AB177" s="346"/>
      <c r="AC177" s="346"/>
      <c r="AD177" s="346"/>
      <c r="AE177" s="346"/>
    </row>
    <row r="178" spans="1:31" x14ac:dyDescent="0.25">
      <c r="A178" s="172"/>
      <c r="B178" s="198"/>
      <c r="C178" s="198"/>
      <c r="D178" s="198"/>
      <c r="E178" s="198"/>
      <c r="F178" s="198"/>
      <c r="G178" s="198"/>
      <c r="H178" s="193"/>
      <c r="I178" s="198"/>
      <c r="J178" s="198"/>
      <c r="K178" s="191"/>
      <c r="L178" s="192"/>
      <c r="M178" s="191"/>
      <c r="N178" s="191"/>
      <c r="O178" s="191"/>
      <c r="P178" s="191"/>
      <c r="Q178" s="248"/>
      <c r="R178" s="346"/>
      <c r="S178" s="346"/>
      <c r="T178" s="346"/>
      <c r="U178" s="346"/>
      <c r="V178" s="346"/>
      <c r="W178" s="346"/>
      <c r="X178" s="346"/>
      <c r="Y178" s="346"/>
      <c r="Z178" s="346"/>
      <c r="AA178" s="346"/>
      <c r="AB178" s="346"/>
      <c r="AC178" s="346"/>
      <c r="AD178" s="346"/>
      <c r="AE178" s="346"/>
    </row>
    <row r="179" spans="1:31" x14ac:dyDescent="0.25">
      <c r="A179" s="172"/>
      <c r="B179" s="198"/>
      <c r="C179" s="198"/>
      <c r="D179" s="198"/>
      <c r="E179" s="198"/>
      <c r="F179" s="198"/>
      <c r="G179" s="198"/>
      <c r="H179" s="193"/>
      <c r="I179" s="198"/>
      <c r="J179" s="198"/>
      <c r="K179" s="191"/>
      <c r="L179" s="192"/>
      <c r="M179" s="191"/>
      <c r="N179" s="191"/>
      <c r="O179" s="191"/>
      <c r="P179" s="191"/>
      <c r="Q179" s="248"/>
      <c r="R179" s="346"/>
      <c r="S179" s="346"/>
      <c r="T179" s="346"/>
      <c r="U179" s="346"/>
      <c r="V179" s="346"/>
      <c r="W179" s="346"/>
      <c r="X179" s="346"/>
      <c r="Y179" s="346"/>
      <c r="Z179" s="346"/>
      <c r="AA179" s="346"/>
      <c r="AB179" s="346"/>
      <c r="AC179" s="346"/>
      <c r="AD179" s="346"/>
      <c r="AE179" s="346"/>
    </row>
    <row r="180" spans="1:31" x14ac:dyDescent="0.25">
      <c r="A180" s="172"/>
      <c r="B180" s="198"/>
      <c r="C180" s="198"/>
      <c r="D180" s="198"/>
      <c r="E180" s="198"/>
      <c r="F180" s="198"/>
      <c r="G180" s="198"/>
      <c r="H180" s="193"/>
      <c r="I180" s="198"/>
      <c r="J180" s="198"/>
      <c r="K180" s="191"/>
      <c r="L180" s="192"/>
      <c r="M180" s="191"/>
      <c r="N180" s="191"/>
      <c r="O180" s="191"/>
      <c r="P180" s="191"/>
      <c r="Q180" s="248"/>
      <c r="R180" s="346"/>
      <c r="S180" s="346"/>
      <c r="T180" s="346"/>
      <c r="U180" s="346"/>
      <c r="V180" s="346"/>
      <c r="W180" s="346"/>
      <c r="X180" s="346"/>
      <c r="Y180" s="346"/>
      <c r="Z180" s="346"/>
      <c r="AA180" s="346"/>
      <c r="AB180" s="346"/>
      <c r="AC180" s="346"/>
      <c r="AD180" s="346"/>
      <c r="AE180" s="346"/>
    </row>
    <row r="181" spans="1:31" x14ac:dyDescent="0.25">
      <c r="A181" s="202" t="s">
        <v>69</v>
      </c>
      <c r="B181" s="192"/>
      <c r="C181" s="192"/>
      <c r="D181" s="192"/>
      <c r="E181" s="192"/>
      <c r="F181" s="192"/>
      <c r="G181" s="192"/>
      <c r="H181" s="191"/>
      <c r="I181" s="191"/>
      <c r="J181" s="191"/>
      <c r="K181" s="191"/>
      <c r="L181" s="192"/>
      <c r="M181" s="191"/>
      <c r="N181" s="249"/>
      <c r="O181" s="191"/>
      <c r="P181" s="191"/>
      <c r="Q181" s="246"/>
      <c r="R181" s="346"/>
      <c r="S181" s="346"/>
      <c r="T181" s="346"/>
      <c r="U181" s="346"/>
      <c r="V181" s="346"/>
      <c r="W181" s="346"/>
      <c r="X181" s="346"/>
      <c r="Y181" s="346"/>
      <c r="Z181" s="346"/>
      <c r="AA181" s="346"/>
      <c r="AB181" s="346"/>
      <c r="AC181" s="346"/>
      <c r="AD181" s="346"/>
      <c r="AE181" s="346"/>
    </row>
    <row r="182" spans="1:31" x14ac:dyDescent="0.25">
      <c r="A182" s="202" t="s">
        <v>11</v>
      </c>
      <c r="B182" s="192"/>
      <c r="C182" s="192"/>
      <c r="D182" s="192"/>
      <c r="E182" s="192"/>
      <c r="F182" s="235"/>
      <c r="G182" s="192"/>
      <c r="H182" s="192"/>
      <c r="I182" s="192"/>
      <c r="J182" s="192"/>
      <c r="K182" s="235"/>
      <c r="L182" s="192"/>
      <c r="M182" s="192"/>
      <c r="N182" s="246"/>
      <c r="O182" s="192"/>
      <c r="P182" s="235"/>
      <c r="Q182" s="246"/>
      <c r="R182" s="346"/>
      <c r="S182" s="346"/>
      <c r="T182" s="346"/>
      <c r="U182" s="346"/>
      <c r="V182" s="346"/>
      <c r="W182" s="346"/>
      <c r="X182" s="346"/>
      <c r="Y182" s="346"/>
      <c r="Z182" s="346"/>
      <c r="AA182" s="346"/>
      <c r="AB182" s="346"/>
      <c r="AC182" s="346"/>
      <c r="AD182" s="346"/>
      <c r="AE182" s="346"/>
    </row>
    <row r="183" spans="1:31" x14ac:dyDescent="0.25">
      <c r="A183" s="83">
        <v>1</v>
      </c>
      <c r="B183" s="214">
        <v>2</v>
      </c>
      <c r="C183" s="214">
        <v>3</v>
      </c>
      <c r="D183" s="214">
        <v>4</v>
      </c>
      <c r="E183" s="214">
        <v>5</v>
      </c>
      <c r="F183" s="214">
        <v>6</v>
      </c>
      <c r="G183" s="214">
        <v>7</v>
      </c>
      <c r="H183" s="214">
        <v>8</v>
      </c>
      <c r="I183" s="214">
        <v>9</v>
      </c>
      <c r="J183" s="214">
        <v>10</v>
      </c>
      <c r="K183" s="214">
        <v>11</v>
      </c>
      <c r="L183" s="214">
        <v>12</v>
      </c>
      <c r="M183" s="214">
        <v>13</v>
      </c>
      <c r="N183" s="214">
        <v>14</v>
      </c>
      <c r="O183" s="214">
        <v>15</v>
      </c>
      <c r="P183" s="214">
        <v>16</v>
      </c>
      <c r="Q183" s="246"/>
      <c r="R183" s="346"/>
      <c r="S183" s="346"/>
      <c r="T183" s="346"/>
      <c r="U183" s="346"/>
      <c r="V183" s="346"/>
      <c r="W183" s="346"/>
      <c r="X183" s="346"/>
      <c r="Y183" s="346"/>
      <c r="Z183" s="346"/>
      <c r="AA183" s="346"/>
      <c r="AB183" s="346"/>
      <c r="AC183" s="346"/>
      <c r="AD183" s="346"/>
      <c r="AE183" s="346"/>
    </row>
    <row r="184" spans="1:31" x14ac:dyDescent="0.25">
      <c r="A184" s="126" t="s">
        <v>63</v>
      </c>
      <c r="B184" s="194">
        <v>70</v>
      </c>
      <c r="C184" s="99">
        <v>15.9</v>
      </c>
      <c r="D184" s="99">
        <v>7</v>
      </c>
      <c r="E184" s="99">
        <v>3.7</v>
      </c>
      <c r="F184" s="99">
        <v>123.39999999999999</v>
      </c>
      <c r="G184" s="194">
        <v>90</v>
      </c>
      <c r="H184" s="99">
        <v>18.3</v>
      </c>
      <c r="I184" s="99">
        <v>8.4</v>
      </c>
      <c r="J184" s="99">
        <v>6.3</v>
      </c>
      <c r="K184" s="99">
        <v>156</v>
      </c>
      <c r="L184" s="194">
        <v>100</v>
      </c>
      <c r="M184" s="99">
        <v>20.5</v>
      </c>
      <c r="N184" s="99">
        <v>8.8000000000000007</v>
      </c>
      <c r="O184" s="99">
        <v>7.9</v>
      </c>
      <c r="P184" s="99">
        <v>174.79999999999998</v>
      </c>
      <c r="Q184" s="246"/>
      <c r="R184" s="346"/>
      <c r="S184" s="346"/>
      <c r="T184" s="346"/>
      <c r="U184" s="346"/>
      <c r="V184" s="346"/>
      <c r="W184" s="346"/>
      <c r="X184" s="346"/>
      <c r="Y184" s="346"/>
      <c r="Z184" s="346"/>
      <c r="AA184" s="346"/>
      <c r="AB184" s="346"/>
      <c r="AC184" s="346"/>
      <c r="AD184" s="346"/>
      <c r="AE184" s="346"/>
    </row>
    <row r="185" spans="1:31" ht="16.149999999999999" customHeight="1" x14ac:dyDescent="0.25">
      <c r="A185" s="126" t="s">
        <v>93</v>
      </c>
      <c r="B185" s="194">
        <v>130</v>
      </c>
      <c r="C185" s="99">
        <v>7</v>
      </c>
      <c r="D185" s="99">
        <v>4.8</v>
      </c>
      <c r="E185" s="99">
        <v>26</v>
      </c>
      <c r="F185" s="99">
        <v>175.3</v>
      </c>
      <c r="G185" s="194">
        <v>150</v>
      </c>
      <c r="H185" s="99">
        <v>9.6999999999999993</v>
      </c>
      <c r="I185" s="99">
        <v>5.8</v>
      </c>
      <c r="J185" s="99">
        <v>30</v>
      </c>
      <c r="K185" s="99">
        <v>211</v>
      </c>
      <c r="L185" s="194">
        <v>180</v>
      </c>
      <c r="M185" s="99">
        <v>10.5</v>
      </c>
      <c r="N185" s="99">
        <v>7.2</v>
      </c>
      <c r="O185" s="99">
        <v>35.200000000000003</v>
      </c>
      <c r="P185" s="99">
        <v>247.6</v>
      </c>
      <c r="Q185" s="246"/>
      <c r="R185" s="346"/>
      <c r="S185" s="346"/>
      <c r="T185" s="346"/>
      <c r="U185" s="346"/>
      <c r="V185" s="346"/>
      <c r="W185" s="346"/>
      <c r="X185" s="346"/>
      <c r="Y185" s="346"/>
      <c r="Z185" s="346"/>
      <c r="AA185" s="346"/>
      <c r="AB185" s="346"/>
      <c r="AC185" s="346"/>
      <c r="AD185" s="346"/>
      <c r="AE185" s="346"/>
    </row>
    <row r="186" spans="1:31" ht="16.149999999999999" customHeight="1" x14ac:dyDescent="0.25">
      <c r="A186" s="144" t="s">
        <v>192</v>
      </c>
      <c r="B186" s="215">
        <v>200</v>
      </c>
      <c r="C186" s="116">
        <v>4.3</v>
      </c>
      <c r="D186" s="116">
        <v>3.8</v>
      </c>
      <c r="E186" s="116">
        <v>7.2</v>
      </c>
      <c r="F186" s="116">
        <v>53</v>
      </c>
      <c r="G186" s="215">
        <v>200</v>
      </c>
      <c r="H186" s="116">
        <v>4.3</v>
      </c>
      <c r="I186" s="116">
        <v>3.8</v>
      </c>
      <c r="J186" s="116">
        <v>7.2</v>
      </c>
      <c r="K186" s="116">
        <v>53</v>
      </c>
      <c r="L186" s="215">
        <v>200</v>
      </c>
      <c r="M186" s="116">
        <v>4.3</v>
      </c>
      <c r="N186" s="116">
        <v>3.8</v>
      </c>
      <c r="O186" s="116">
        <v>7.2</v>
      </c>
      <c r="P186" s="116">
        <v>53</v>
      </c>
      <c r="Q186" s="246"/>
      <c r="R186" s="348"/>
      <c r="S186" s="346"/>
      <c r="T186" s="346"/>
      <c r="U186" s="346"/>
      <c r="V186" s="346"/>
      <c r="W186" s="346"/>
      <c r="X186" s="346"/>
      <c r="Y186" s="346"/>
      <c r="Z186" s="346"/>
      <c r="AA186" s="346"/>
      <c r="AB186" s="346"/>
      <c r="AC186" s="346"/>
      <c r="AD186" s="346"/>
      <c r="AE186" s="346"/>
    </row>
    <row r="187" spans="1:31" ht="16.149999999999999" customHeight="1" x14ac:dyDescent="0.25">
      <c r="A187" s="8" t="s">
        <v>193</v>
      </c>
      <c r="B187" s="194">
        <v>120</v>
      </c>
      <c r="C187" s="99">
        <v>0.38</v>
      </c>
      <c r="D187" s="99">
        <v>0.05</v>
      </c>
      <c r="E187" s="99">
        <v>15.84</v>
      </c>
      <c r="F187" s="99">
        <v>87.2</v>
      </c>
      <c r="G187" s="194">
        <v>120</v>
      </c>
      <c r="H187" s="99">
        <v>0.38</v>
      </c>
      <c r="I187" s="99">
        <v>0.05</v>
      </c>
      <c r="J187" s="99">
        <v>15.84</v>
      </c>
      <c r="K187" s="99">
        <v>87.2</v>
      </c>
      <c r="L187" s="194">
        <v>120</v>
      </c>
      <c r="M187" s="99">
        <v>0.38</v>
      </c>
      <c r="N187" s="99">
        <v>0.05</v>
      </c>
      <c r="O187" s="99">
        <v>15.84</v>
      </c>
      <c r="P187" s="99">
        <v>87.2</v>
      </c>
      <c r="Q187" s="246"/>
      <c r="R187" s="346"/>
      <c r="S187" s="346"/>
      <c r="T187" s="346"/>
      <c r="U187" s="346"/>
      <c r="V187" s="346"/>
      <c r="W187" s="346"/>
      <c r="X187" s="346"/>
      <c r="Y187" s="346"/>
      <c r="Z187" s="346"/>
      <c r="AA187" s="346"/>
      <c r="AB187" s="346"/>
      <c r="AC187" s="346"/>
      <c r="AD187" s="346"/>
      <c r="AE187" s="346"/>
    </row>
    <row r="188" spans="1:31" ht="15" customHeight="1" x14ac:dyDescent="0.25">
      <c r="A188" s="59" t="s">
        <v>4</v>
      </c>
      <c r="B188" s="205">
        <v>30</v>
      </c>
      <c r="C188" s="213">
        <v>2.2000000000000002</v>
      </c>
      <c r="D188" s="213">
        <v>0.3</v>
      </c>
      <c r="E188" s="213">
        <v>13.8</v>
      </c>
      <c r="F188" s="213">
        <v>77.5</v>
      </c>
      <c r="G188" s="205">
        <v>50</v>
      </c>
      <c r="H188" s="213">
        <v>3.7</v>
      </c>
      <c r="I188" s="213">
        <v>0.5</v>
      </c>
      <c r="J188" s="213">
        <v>22.9</v>
      </c>
      <c r="K188" s="213">
        <v>112.5</v>
      </c>
      <c r="L188" s="205">
        <v>50</v>
      </c>
      <c r="M188" s="213">
        <v>3.7</v>
      </c>
      <c r="N188" s="213">
        <v>0.5</v>
      </c>
      <c r="O188" s="213">
        <v>22.9</v>
      </c>
      <c r="P188" s="213">
        <v>112.5</v>
      </c>
      <c r="Q188" s="246"/>
      <c r="R188" s="346"/>
      <c r="S188" s="346"/>
      <c r="T188" s="346"/>
      <c r="U188" s="346"/>
      <c r="V188" s="346"/>
      <c r="W188" s="346"/>
      <c r="X188" s="346"/>
      <c r="Y188" s="346"/>
      <c r="Z188" s="346"/>
      <c r="AA188" s="346"/>
      <c r="AB188" s="346"/>
      <c r="AC188" s="346"/>
      <c r="AD188" s="346"/>
      <c r="AE188" s="346"/>
    </row>
    <row r="189" spans="1:31" x14ac:dyDescent="0.25">
      <c r="A189" s="75" t="s">
        <v>5</v>
      </c>
      <c r="B189" s="205">
        <f t="shared" ref="B189:P189" si="13">SUM(B184:B188)</f>
        <v>550</v>
      </c>
      <c r="C189" s="225">
        <f t="shared" si="13"/>
        <v>29.779999999999998</v>
      </c>
      <c r="D189" s="225">
        <f t="shared" si="13"/>
        <v>15.950000000000003</v>
      </c>
      <c r="E189" s="225">
        <f t="shared" si="13"/>
        <v>66.539999999999992</v>
      </c>
      <c r="F189" s="225">
        <f t="shared" si="13"/>
        <v>516.4</v>
      </c>
      <c r="G189" s="205">
        <f t="shared" si="13"/>
        <v>610</v>
      </c>
      <c r="H189" s="225">
        <f t="shared" si="13"/>
        <v>36.380000000000003</v>
      </c>
      <c r="I189" s="225">
        <f t="shared" si="13"/>
        <v>18.55</v>
      </c>
      <c r="J189" s="225">
        <f t="shared" si="13"/>
        <v>82.240000000000009</v>
      </c>
      <c r="K189" s="225">
        <f t="shared" si="13"/>
        <v>619.70000000000005</v>
      </c>
      <c r="L189" s="205">
        <f t="shared" si="13"/>
        <v>650</v>
      </c>
      <c r="M189" s="225">
        <f t="shared" si="13"/>
        <v>39.380000000000003</v>
      </c>
      <c r="N189" s="225">
        <f t="shared" si="13"/>
        <v>20.350000000000001</v>
      </c>
      <c r="O189" s="225">
        <f t="shared" si="13"/>
        <v>89.039999999999992</v>
      </c>
      <c r="P189" s="225">
        <f t="shared" si="13"/>
        <v>675.1</v>
      </c>
      <c r="Q189" s="246"/>
      <c r="R189" s="346"/>
      <c r="S189" s="346"/>
      <c r="T189" s="346"/>
      <c r="U189" s="346"/>
      <c r="V189" s="346"/>
      <c r="W189" s="346"/>
      <c r="X189" s="346"/>
      <c r="Y189" s="346"/>
      <c r="Z189" s="346"/>
      <c r="AA189" s="346"/>
      <c r="AB189" s="346"/>
      <c r="AC189" s="346"/>
      <c r="AD189" s="346"/>
      <c r="AE189" s="346"/>
    </row>
    <row r="190" spans="1:31" x14ac:dyDescent="0.25">
      <c r="A190" s="76" t="s">
        <v>24</v>
      </c>
      <c r="B190" s="226"/>
      <c r="C190" s="186">
        <f>C189*4/F189</f>
        <v>0.23067389620449263</v>
      </c>
      <c r="D190" s="186">
        <f>D189*9/F189</f>
        <v>0.27798218435321459</v>
      </c>
      <c r="E190" s="186">
        <f>E189*4/F189</f>
        <v>0.51541440743609601</v>
      </c>
      <c r="F190" s="187">
        <f>F189/2100</f>
        <v>0.2459047619047619</v>
      </c>
      <c r="G190" s="226"/>
      <c r="H190" s="186">
        <f>H189*4/K189</f>
        <v>0.23482330159754719</v>
      </c>
      <c r="I190" s="186">
        <f>I189*9/K189</f>
        <v>0.26940455058899471</v>
      </c>
      <c r="J190" s="186">
        <f>J189*4/K189</f>
        <v>0.53083750201710511</v>
      </c>
      <c r="K190" s="187">
        <f>K189/2450</f>
        <v>0.25293877551020411</v>
      </c>
      <c r="L190" s="226"/>
      <c r="M190" s="186">
        <f>M189*4/P189</f>
        <v>0.23332839579321582</v>
      </c>
      <c r="N190" s="186">
        <f>N189*9/P189</f>
        <v>0.27129314175677677</v>
      </c>
      <c r="O190" s="186">
        <f>O189*4/P189</f>
        <v>0.52756628647607751</v>
      </c>
      <c r="P190" s="186">
        <f>P189/2700</f>
        <v>0.25003703703703706</v>
      </c>
      <c r="Q190" s="246"/>
      <c r="R190" s="346"/>
      <c r="S190" s="346"/>
      <c r="T190" s="346"/>
      <c r="U190" s="346"/>
      <c r="V190" s="346"/>
      <c r="W190" s="346"/>
      <c r="X190" s="346"/>
      <c r="Y190" s="346"/>
      <c r="Z190" s="346"/>
      <c r="AA190" s="346"/>
      <c r="AB190" s="346"/>
      <c r="AC190" s="346"/>
      <c r="AD190" s="346"/>
      <c r="AE190" s="346"/>
    </row>
    <row r="191" spans="1:31" x14ac:dyDescent="0.25">
      <c r="A191" s="72"/>
      <c r="B191" s="235"/>
      <c r="C191" s="191"/>
      <c r="D191" s="191"/>
      <c r="E191" s="191"/>
      <c r="F191" s="191"/>
      <c r="G191" s="235"/>
      <c r="H191" s="191"/>
      <c r="I191" s="191"/>
      <c r="J191" s="191"/>
      <c r="K191" s="191"/>
      <c r="L191" s="235"/>
      <c r="M191" s="191"/>
      <c r="N191" s="191"/>
      <c r="O191" s="191"/>
      <c r="P191" s="191"/>
      <c r="Q191" s="246"/>
      <c r="R191" s="346"/>
      <c r="S191" s="346"/>
      <c r="T191" s="346"/>
      <c r="U191" s="346"/>
      <c r="V191" s="346"/>
      <c r="W191" s="346"/>
      <c r="X191" s="346"/>
      <c r="Y191" s="346"/>
      <c r="Z191" s="346"/>
      <c r="AA191" s="346"/>
      <c r="AB191" s="346"/>
      <c r="AC191" s="346"/>
      <c r="AD191" s="346"/>
      <c r="AE191" s="346"/>
    </row>
    <row r="192" spans="1:31" ht="25.5" x14ac:dyDescent="0.25">
      <c r="A192" s="205" t="s">
        <v>26</v>
      </c>
      <c r="B192" s="205" t="s">
        <v>32</v>
      </c>
      <c r="C192" s="205" t="s">
        <v>33</v>
      </c>
      <c r="D192" s="205" t="s">
        <v>34</v>
      </c>
      <c r="E192" s="205" t="s">
        <v>35</v>
      </c>
      <c r="F192" s="205" t="s">
        <v>36</v>
      </c>
      <c r="G192" s="205" t="s">
        <v>37</v>
      </c>
      <c r="H192" s="205" t="s">
        <v>38</v>
      </c>
      <c r="I192" s="205" t="s">
        <v>39</v>
      </c>
      <c r="J192" s="205" t="s">
        <v>40</v>
      </c>
      <c r="K192" s="205" t="s">
        <v>41</v>
      </c>
      <c r="L192" s="205" t="s">
        <v>42</v>
      </c>
      <c r="M192" s="191"/>
      <c r="N192" s="191"/>
      <c r="O192" s="191"/>
      <c r="P192" s="191"/>
      <c r="Q192" s="246"/>
      <c r="R192" s="346"/>
      <c r="S192" s="346"/>
      <c r="T192" s="346"/>
      <c r="U192" s="346"/>
      <c r="V192" s="346"/>
      <c r="W192" s="346"/>
      <c r="X192" s="346"/>
      <c r="Y192" s="346"/>
      <c r="Z192" s="346"/>
      <c r="AA192" s="346"/>
      <c r="AB192" s="346"/>
      <c r="AC192" s="346"/>
      <c r="AD192" s="346"/>
      <c r="AE192" s="346"/>
    </row>
    <row r="193" spans="1:31" x14ac:dyDescent="0.25">
      <c r="A193" s="59" t="s">
        <v>27</v>
      </c>
      <c r="B193" s="244">
        <v>706.8</v>
      </c>
      <c r="C193" s="244">
        <v>0.1</v>
      </c>
      <c r="D193" s="244">
        <v>3.5</v>
      </c>
      <c r="E193" s="244">
        <v>15</v>
      </c>
      <c r="F193" s="244">
        <v>0.1</v>
      </c>
      <c r="G193" s="244">
        <v>0.2</v>
      </c>
      <c r="H193" s="244">
        <v>5</v>
      </c>
      <c r="I193" s="244">
        <v>0.3</v>
      </c>
      <c r="J193" s="244">
        <v>53.1</v>
      </c>
      <c r="K193" s="244">
        <v>0.9</v>
      </c>
      <c r="L193" s="244">
        <v>34.700000000000003</v>
      </c>
      <c r="M193" s="191"/>
      <c r="N193" s="191"/>
      <c r="O193" s="191"/>
      <c r="P193" s="191"/>
      <c r="Q193" s="246"/>
      <c r="R193" s="346"/>
      <c r="S193" s="346"/>
      <c r="T193" s="346"/>
      <c r="U193" s="346"/>
      <c r="V193" s="346"/>
      <c r="W193" s="346"/>
      <c r="X193" s="346"/>
      <c r="Y193" s="346"/>
      <c r="Z193" s="346"/>
      <c r="AA193" s="346"/>
      <c r="AB193" s="346"/>
      <c r="AC193" s="346"/>
      <c r="AD193" s="346"/>
      <c r="AE193" s="346"/>
    </row>
    <row r="194" spans="1:31" x14ac:dyDescent="0.25">
      <c r="A194" s="59" t="s">
        <v>25</v>
      </c>
      <c r="B194" s="244">
        <v>774.5</v>
      </c>
      <c r="C194" s="244">
        <v>0.1</v>
      </c>
      <c r="D194" s="244">
        <v>3.6</v>
      </c>
      <c r="E194" s="244">
        <v>16</v>
      </c>
      <c r="F194" s="244">
        <v>0.3</v>
      </c>
      <c r="G194" s="244">
        <v>0.3</v>
      </c>
      <c r="H194" s="244">
        <v>6</v>
      </c>
      <c r="I194" s="244">
        <v>0.5</v>
      </c>
      <c r="J194" s="244">
        <v>62.9</v>
      </c>
      <c r="K194" s="244">
        <v>0.9</v>
      </c>
      <c r="L194" s="244">
        <v>38.9</v>
      </c>
      <c r="M194" s="191"/>
      <c r="N194" s="191"/>
      <c r="O194" s="191"/>
      <c r="P194" s="191"/>
      <c r="Q194" s="246"/>
      <c r="R194" s="346"/>
      <c r="S194" s="346"/>
      <c r="T194" s="346"/>
      <c r="U194" s="346"/>
      <c r="V194" s="346"/>
      <c r="W194" s="346"/>
      <c r="X194" s="346"/>
      <c r="Y194" s="346"/>
      <c r="Z194" s="346"/>
      <c r="AA194" s="346"/>
      <c r="AB194" s="346"/>
      <c r="AC194" s="346"/>
      <c r="AD194" s="346"/>
      <c r="AE194" s="346"/>
    </row>
    <row r="195" spans="1:31" x14ac:dyDescent="0.25">
      <c r="A195" s="59" t="s">
        <v>28</v>
      </c>
      <c r="B195" s="244">
        <v>840.2</v>
      </c>
      <c r="C195" s="244">
        <v>0.1</v>
      </c>
      <c r="D195" s="244">
        <v>4.5</v>
      </c>
      <c r="E195" s="244">
        <v>18</v>
      </c>
      <c r="F195" s="244">
        <v>0.3</v>
      </c>
      <c r="G195" s="244">
        <v>0.4</v>
      </c>
      <c r="H195" s="244">
        <v>6.6</v>
      </c>
      <c r="I195" s="244">
        <v>0.5</v>
      </c>
      <c r="J195" s="244">
        <v>67.3</v>
      </c>
      <c r="K195" s="244">
        <v>0.9</v>
      </c>
      <c r="L195" s="244">
        <v>42.3</v>
      </c>
      <c r="M195" s="191"/>
      <c r="N195" s="191"/>
      <c r="O195" s="191"/>
      <c r="P195" s="191"/>
      <c r="Q195" s="246"/>
      <c r="R195" s="346"/>
      <c r="S195" s="346"/>
      <c r="T195" s="346"/>
      <c r="U195" s="346"/>
      <c r="V195" s="346"/>
      <c r="W195" s="346"/>
      <c r="X195" s="346"/>
      <c r="Y195" s="346"/>
      <c r="Z195" s="346"/>
      <c r="AA195" s="346"/>
      <c r="AB195" s="346"/>
      <c r="AC195" s="346"/>
      <c r="AD195" s="346"/>
      <c r="AE195" s="346"/>
    </row>
    <row r="196" spans="1:31" ht="25.5" x14ac:dyDescent="0.25">
      <c r="A196" s="205" t="s">
        <v>29</v>
      </c>
      <c r="B196" s="205" t="s">
        <v>44</v>
      </c>
      <c r="C196" s="205" t="s">
        <v>45</v>
      </c>
      <c r="D196" s="205" t="s">
        <v>46</v>
      </c>
      <c r="E196" s="205" t="s">
        <v>47</v>
      </c>
      <c r="F196" s="205" t="s">
        <v>48</v>
      </c>
      <c r="G196" s="205" t="s">
        <v>49</v>
      </c>
      <c r="H196" s="191"/>
      <c r="I196" s="324" t="s">
        <v>43</v>
      </c>
      <c r="J196" s="323"/>
      <c r="K196" s="191"/>
      <c r="L196" s="192"/>
      <c r="M196" s="191"/>
      <c r="N196" s="191"/>
      <c r="O196" s="191"/>
      <c r="P196" s="191"/>
      <c r="Q196" s="246"/>
      <c r="R196" s="346"/>
      <c r="S196" s="346"/>
      <c r="T196" s="346"/>
      <c r="U196" s="346"/>
      <c r="V196" s="346"/>
      <c r="W196" s="346"/>
      <c r="X196" s="346"/>
      <c r="Y196" s="346"/>
      <c r="Z196" s="346"/>
      <c r="AA196" s="346"/>
      <c r="AB196" s="346"/>
      <c r="AC196" s="346"/>
      <c r="AD196" s="346"/>
      <c r="AE196" s="346"/>
    </row>
    <row r="197" spans="1:31" x14ac:dyDescent="0.25">
      <c r="A197" s="59" t="s">
        <v>27</v>
      </c>
      <c r="B197" s="244">
        <v>649.9</v>
      </c>
      <c r="C197" s="244">
        <v>157.80000000000001</v>
      </c>
      <c r="D197" s="244">
        <v>54.9</v>
      </c>
      <c r="E197" s="244">
        <v>231.5</v>
      </c>
      <c r="F197" s="244">
        <v>2.4</v>
      </c>
      <c r="G197" s="244">
        <v>0.4</v>
      </c>
      <c r="H197" s="193"/>
      <c r="I197" s="325">
        <v>5.8</v>
      </c>
      <c r="J197" s="323"/>
      <c r="K197" s="191"/>
      <c r="L197" s="192"/>
      <c r="M197" s="191"/>
      <c r="N197" s="191"/>
      <c r="O197" s="191"/>
      <c r="P197" s="191"/>
      <c r="Q197" s="246"/>
      <c r="R197" s="346"/>
      <c r="S197" s="346"/>
      <c r="T197" s="346"/>
      <c r="U197" s="346"/>
      <c r="V197" s="346"/>
      <c r="W197" s="346"/>
      <c r="X197" s="346"/>
      <c r="Y197" s="346"/>
      <c r="Z197" s="346"/>
      <c r="AA197" s="346"/>
      <c r="AB197" s="346"/>
      <c r="AC197" s="346"/>
      <c r="AD197" s="346"/>
      <c r="AE197" s="346"/>
    </row>
    <row r="198" spans="1:31" x14ac:dyDescent="0.25">
      <c r="A198" s="59" t="s">
        <v>25</v>
      </c>
      <c r="B198" s="244">
        <v>741.5</v>
      </c>
      <c r="C198" s="244">
        <v>167.1</v>
      </c>
      <c r="D198" s="244">
        <v>64.099999999999994</v>
      </c>
      <c r="E198" s="244">
        <v>271.8</v>
      </c>
      <c r="F198" s="244">
        <v>2.9</v>
      </c>
      <c r="G198" s="244">
        <v>0.5</v>
      </c>
      <c r="H198" s="193"/>
      <c r="I198" s="325">
        <v>7.5</v>
      </c>
      <c r="J198" s="323"/>
      <c r="K198" s="191"/>
      <c r="L198" s="192"/>
      <c r="M198" s="191"/>
      <c r="N198" s="191"/>
      <c r="O198" s="191"/>
      <c r="P198" s="191"/>
      <c r="Q198" s="246"/>
      <c r="R198" s="346"/>
      <c r="S198" s="346"/>
      <c r="T198" s="346"/>
      <c r="U198" s="346"/>
      <c r="V198" s="346"/>
      <c r="W198" s="346"/>
      <c r="X198" s="346"/>
      <c r="Y198" s="346"/>
      <c r="Z198" s="346"/>
      <c r="AA198" s="346"/>
      <c r="AB198" s="346"/>
      <c r="AC198" s="346"/>
      <c r="AD198" s="346"/>
      <c r="AE198" s="346"/>
    </row>
    <row r="199" spans="1:31" x14ac:dyDescent="0.25">
      <c r="A199" s="59" t="s">
        <v>28</v>
      </c>
      <c r="B199" s="244">
        <v>787.6</v>
      </c>
      <c r="C199" s="244">
        <v>170.4</v>
      </c>
      <c r="D199" s="244">
        <v>71.8</v>
      </c>
      <c r="E199" s="244">
        <v>291.2</v>
      </c>
      <c r="F199" s="244">
        <v>3.2</v>
      </c>
      <c r="G199" s="244">
        <v>0.5</v>
      </c>
      <c r="H199" s="193"/>
      <c r="I199" s="325">
        <v>7.9</v>
      </c>
      <c r="J199" s="323"/>
      <c r="K199" s="191"/>
      <c r="L199" s="192"/>
      <c r="M199" s="191"/>
      <c r="N199" s="191"/>
      <c r="O199" s="191"/>
      <c r="P199" s="191"/>
      <c r="Q199" s="246"/>
      <c r="R199" s="346"/>
      <c r="S199" s="346"/>
      <c r="T199" s="346"/>
      <c r="U199" s="346"/>
      <c r="V199" s="346"/>
      <c r="W199" s="346"/>
      <c r="X199" s="346"/>
      <c r="Y199" s="346"/>
      <c r="Z199" s="346"/>
      <c r="AA199" s="346"/>
      <c r="AB199" s="346"/>
      <c r="AC199" s="346"/>
      <c r="AD199" s="346"/>
      <c r="AE199" s="346"/>
    </row>
    <row r="200" spans="1:31" x14ac:dyDescent="0.25">
      <c r="A200" s="197"/>
      <c r="B200" s="198"/>
      <c r="C200" s="198"/>
      <c r="D200" s="198"/>
      <c r="E200" s="198"/>
      <c r="F200" s="198"/>
      <c r="G200" s="198"/>
      <c r="H200" s="193"/>
      <c r="I200" s="198"/>
      <c r="J200" s="198"/>
      <c r="K200" s="191"/>
      <c r="L200" s="192"/>
      <c r="M200" s="191"/>
      <c r="N200" s="191"/>
      <c r="O200" s="191"/>
      <c r="P200" s="191"/>
      <c r="Q200" s="246"/>
      <c r="R200" s="346"/>
      <c r="S200" s="346"/>
      <c r="T200" s="346"/>
      <c r="U200" s="346"/>
      <c r="V200" s="346"/>
      <c r="W200" s="346"/>
      <c r="X200" s="346"/>
      <c r="Y200" s="346"/>
      <c r="Z200" s="346"/>
      <c r="AA200" s="346"/>
      <c r="AB200" s="346"/>
      <c r="AC200" s="346"/>
      <c r="AD200" s="346"/>
      <c r="AE200" s="346"/>
    </row>
    <row r="201" spans="1:31" x14ac:dyDescent="0.25">
      <c r="A201" s="172"/>
      <c r="B201" s="198"/>
      <c r="C201" s="198"/>
      <c r="D201" s="198"/>
      <c r="E201" s="198"/>
      <c r="F201" s="198"/>
      <c r="G201" s="198"/>
      <c r="H201" s="193"/>
      <c r="I201" s="198"/>
      <c r="J201" s="198"/>
      <c r="K201" s="191"/>
      <c r="L201" s="192"/>
      <c r="M201" s="191"/>
      <c r="N201" s="191"/>
      <c r="O201" s="191"/>
      <c r="P201" s="191"/>
      <c r="Q201" s="248"/>
      <c r="R201" s="346"/>
      <c r="S201" s="346"/>
      <c r="T201" s="346"/>
      <c r="U201" s="346"/>
      <c r="V201" s="346"/>
      <c r="W201" s="346"/>
      <c r="X201" s="346"/>
      <c r="Y201" s="346"/>
      <c r="Z201" s="346"/>
      <c r="AA201" s="346"/>
      <c r="AB201" s="346"/>
      <c r="AC201" s="346"/>
      <c r="AD201" s="346"/>
      <c r="AE201" s="346"/>
    </row>
    <row r="202" spans="1:31" x14ac:dyDescent="0.25">
      <c r="A202" s="172"/>
      <c r="B202" s="198"/>
      <c r="C202" s="198"/>
      <c r="D202" s="198"/>
      <c r="E202" s="198"/>
      <c r="F202" s="198"/>
      <c r="G202" s="198"/>
      <c r="H202" s="193"/>
      <c r="I202" s="198"/>
      <c r="J202" s="198"/>
      <c r="K202" s="191"/>
      <c r="L202" s="192"/>
      <c r="M202" s="191"/>
      <c r="N202" s="191"/>
      <c r="O202" s="191"/>
      <c r="P202" s="191"/>
      <c r="Q202" s="248"/>
      <c r="R202" s="346"/>
      <c r="S202" s="346"/>
      <c r="T202" s="346"/>
      <c r="U202" s="346"/>
      <c r="V202" s="346"/>
      <c r="W202" s="346"/>
      <c r="X202" s="346"/>
      <c r="Y202" s="346"/>
      <c r="Z202" s="346"/>
      <c r="AA202" s="346"/>
      <c r="AB202" s="346"/>
      <c r="AC202" s="346"/>
      <c r="AD202" s="346"/>
      <c r="AE202" s="346"/>
    </row>
    <row r="203" spans="1:31" x14ac:dyDescent="0.25">
      <c r="A203" s="172"/>
      <c r="B203" s="198"/>
      <c r="C203" s="198"/>
      <c r="D203" s="198"/>
      <c r="E203" s="198"/>
      <c r="F203" s="198"/>
      <c r="G203" s="198"/>
      <c r="H203" s="193"/>
      <c r="I203" s="198"/>
      <c r="J203" s="198"/>
      <c r="K203" s="191"/>
      <c r="L203" s="192"/>
      <c r="M203" s="191"/>
      <c r="N203" s="191"/>
      <c r="O203" s="191"/>
      <c r="P203" s="191"/>
      <c r="Q203" s="248"/>
      <c r="R203" s="346"/>
      <c r="S203" s="346"/>
      <c r="T203" s="346"/>
      <c r="U203" s="346"/>
      <c r="V203" s="346"/>
      <c r="W203" s="346"/>
      <c r="X203" s="346"/>
      <c r="Y203" s="346"/>
      <c r="Z203" s="346"/>
      <c r="AA203" s="346"/>
      <c r="AB203" s="346"/>
      <c r="AC203" s="346"/>
      <c r="AD203" s="346"/>
      <c r="AE203" s="346"/>
    </row>
    <row r="204" spans="1:31" x14ac:dyDescent="0.25">
      <c r="A204" s="172"/>
      <c r="B204" s="198"/>
      <c r="C204" s="198"/>
      <c r="D204" s="198"/>
      <c r="E204" s="198"/>
      <c r="F204" s="198"/>
      <c r="G204" s="198"/>
      <c r="H204" s="193"/>
      <c r="I204" s="198"/>
      <c r="J204" s="198"/>
      <c r="K204" s="191"/>
      <c r="L204" s="192"/>
      <c r="M204" s="191"/>
      <c r="N204" s="191"/>
      <c r="O204" s="191"/>
      <c r="P204" s="191"/>
      <c r="Q204" s="248"/>
      <c r="R204" s="346"/>
      <c r="S204" s="346"/>
      <c r="T204" s="346"/>
      <c r="U204" s="346"/>
      <c r="V204" s="346"/>
      <c r="W204" s="346"/>
      <c r="X204" s="346"/>
      <c r="Y204" s="346"/>
      <c r="Z204" s="346"/>
      <c r="AA204" s="346"/>
      <c r="AB204" s="346"/>
      <c r="AC204" s="346"/>
      <c r="AD204" s="346"/>
      <c r="AE204" s="346"/>
    </row>
    <row r="205" spans="1:31" x14ac:dyDescent="0.25">
      <c r="A205" s="172"/>
      <c r="B205" s="198"/>
      <c r="C205" s="198"/>
      <c r="D205" s="198"/>
      <c r="E205" s="198"/>
      <c r="F205" s="198"/>
      <c r="G205" s="198"/>
      <c r="H205" s="193"/>
      <c r="I205" s="198"/>
      <c r="J205" s="198"/>
      <c r="K205" s="191"/>
      <c r="L205" s="192"/>
      <c r="M205" s="191"/>
      <c r="N205" s="191"/>
      <c r="O205" s="191"/>
      <c r="P205" s="191"/>
      <c r="Q205" s="248"/>
      <c r="R205" s="346"/>
      <c r="S205" s="346"/>
      <c r="T205" s="346"/>
      <c r="U205" s="346"/>
      <c r="V205" s="346"/>
      <c r="W205" s="346"/>
      <c r="X205" s="346"/>
      <c r="Y205" s="346"/>
      <c r="Z205" s="346"/>
      <c r="AA205" s="346"/>
      <c r="AB205" s="346"/>
      <c r="AC205" s="346"/>
      <c r="AD205" s="346"/>
      <c r="AE205" s="346"/>
    </row>
    <row r="206" spans="1:31" x14ac:dyDescent="0.25">
      <c r="A206" s="172"/>
      <c r="B206" s="198"/>
      <c r="C206" s="198"/>
      <c r="D206" s="198"/>
      <c r="E206" s="198"/>
      <c r="F206" s="198"/>
      <c r="G206" s="198"/>
      <c r="H206" s="193"/>
      <c r="I206" s="198"/>
      <c r="J206" s="198"/>
      <c r="K206" s="191"/>
      <c r="L206" s="192"/>
      <c r="M206" s="191"/>
      <c r="N206" s="191"/>
      <c r="O206" s="191"/>
      <c r="P206" s="191"/>
      <c r="Q206" s="248"/>
      <c r="R206" s="346"/>
      <c r="S206" s="346"/>
      <c r="T206" s="346"/>
      <c r="U206" s="346"/>
      <c r="V206" s="346"/>
      <c r="W206" s="346"/>
      <c r="X206" s="346"/>
      <c r="Y206" s="346"/>
      <c r="Z206" s="346"/>
      <c r="AA206" s="346"/>
      <c r="AB206" s="346"/>
      <c r="AC206" s="346"/>
      <c r="AD206" s="346"/>
      <c r="AE206" s="346"/>
    </row>
    <row r="207" spans="1:31" x14ac:dyDescent="0.25">
      <c r="A207" s="197"/>
      <c r="B207" s="198"/>
      <c r="C207" s="198"/>
      <c r="D207" s="198"/>
      <c r="E207" s="198"/>
      <c r="F207" s="198"/>
      <c r="G207" s="198"/>
      <c r="H207" s="193"/>
      <c r="I207" s="198"/>
      <c r="J207" s="198"/>
      <c r="K207" s="191"/>
      <c r="L207" s="192"/>
      <c r="M207" s="191"/>
      <c r="N207" s="191"/>
      <c r="O207" s="191"/>
      <c r="P207" s="191"/>
      <c r="Q207" s="246"/>
      <c r="R207" s="346"/>
      <c r="S207" s="346"/>
      <c r="T207" s="346"/>
      <c r="U207" s="346"/>
      <c r="V207" s="346"/>
      <c r="W207" s="346"/>
      <c r="X207" s="346"/>
      <c r="Y207" s="346"/>
      <c r="Z207" s="346"/>
      <c r="AA207" s="346"/>
      <c r="AB207" s="346"/>
      <c r="AC207" s="346"/>
      <c r="AD207" s="346"/>
      <c r="AE207" s="346"/>
    </row>
    <row r="208" spans="1:31" x14ac:dyDescent="0.25">
      <c r="A208" s="172"/>
      <c r="B208" s="198"/>
      <c r="C208" s="198"/>
      <c r="D208" s="198"/>
      <c r="E208" s="198"/>
      <c r="F208" s="198"/>
      <c r="G208" s="198"/>
      <c r="H208" s="193"/>
      <c r="I208" s="198"/>
      <c r="J208" s="198"/>
      <c r="K208" s="191"/>
      <c r="L208" s="192"/>
      <c r="M208" s="191"/>
      <c r="N208" s="191"/>
      <c r="O208" s="191"/>
      <c r="P208" s="191"/>
      <c r="Q208" s="248"/>
      <c r="R208" s="346"/>
      <c r="S208" s="346"/>
      <c r="T208" s="346"/>
      <c r="U208" s="346"/>
      <c r="V208" s="346"/>
      <c r="W208" s="346"/>
      <c r="X208" s="346"/>
      <c r="Y208" s="346"/>
      <c r="Z208" s="346"/>
      <c r="AA208" s="346"/>
      <c r="AB208" s="346"/>
      <c r="AC208" s="346"/>
      <c r="AD208" s="346"/>
      <c r="AE208" s="346"/>
    </row>
    <row r="209" spans="1:31" ht="16.899999999999999" customHeight="1" x14ac:dyDescent="0.25">
      <c r="A209" s="172"/>
      <c r="B209" s="198"/>
      <c r="C209" s="198"/>
      <c r="D209" s="198"/>
      <c r="E209" s="198"/>
      <c r="F209" s="198"/>
      <c r="G209" s="198"/>
      <c r="H209" s="193"/>
      <c r="I209" s="198"/>
      <c r="J209" s="198"/>
      <c r="K209" s="191"/>
      <c r="L209" s="192"/>
      <c r="M209" s="191"/>
      <c r="N209" s="191"/>
      <c r="O209" s="191"/>
      <c r="P209" s="191"/>
      <c r="Q209" s="248"/>
      <c r="R209" s="346"/>
      <c r="S209" s="346"/>
      <c r="T209" s="346"/>
      <c r="U209" s="346"/>
      <c r="V209" s="346"/>
      <c r="W209" s="346"/>
      <c r="X209" s="346"/>
      <c r="Y209" s="346"/>
      <c r="Z209" s="346"/>
      <c r="AA209" s="346"/>
      <c r="AB209" s="346"/>
      <c r="AC209" s="346"/>
      <c r="AD209" s="346"/>
      <c r="AE209" s="346"/>
    </row>
    <row r="210" spans="1:31" ht="15" customHeight="1" x14ac:dyDescent="0.25">
      <c r="A210" s="172"/>
      <c r="B210" s="198"/>
      <c r="C210" s="198"/>
      <c r="D210" s="198"/>
      <c r="E210" s="198"/>
      <c r="F210" s="198"/>
      <c r="G210" s="198"/>
      <c r="H210" s="193"/>
      <c r="I210" s="198"/>
      <c r="J210" s="198"/>
      <c r="K210" s="191"/>
      <c r="L210" s="192"/>
      <c r="M210" s="191"/>
      <c r="N210" s="191"/>
      <c r="O210" s="191"/>
      <c r="P210" s="191"/>
      <c r="Q210" s="248"/>
      <c r="R210" s="346"/>
      <c r="S210" s="346"/>
      <c r="T210" s="346"/>
      <c r="U210" s="346"/>
      <c r="V210" s="346"/>
      <c r="W210" s="346"/>
      <c r="X210" s="346"/>
      <c r="Y210" s="346"/>
      <c r="Z210" s="346"/>
      <c r="AA210" s="346"/>
      <c r="AB210" s="346"/>
      <c r="AC210" s="346"/>
      <c r="AD210" s="346"/>
      <c r="AE210" s="346"/>
    </row>
    <row r="211" spans="1:31" ht="15" customHeight="1" x14ac:dyDescent="0.25">
      <c r="A211" s="172"/>
      <c r="B211" s="198"/>
      <c r="C211" s="198"/>
      <c r="D211" s="198"/>
      <c r="E211" s="198"/>
      <c r="F211" s="198"/>
      <c r="G211" s="198"/>
      <c r="H211" s="193"/>
      <c r="I211" s="198"/>
      <c r="J211" s="198"/>
      <c r="K211" s="191"/>
      <c r="L211" s="192"/>
      <c r="M211" s="191"/>
      <c r="N211" s="191"/>
      <c r="O211" s="191"/>
      <c r="P211" s="191"/>
      <c r="Q211" s="248"/>
      <c r="R211" s="346"/>
      <c r="S211" s="346"/>
      <c r="T211" s="346"/>
      <c r="U211" s="346"/>
      <c r="V211" s="346"/>
      <c r="W211" s="346"/>
      <c r="X211" s="346"/>
      <c r="Y211" s="346"/>
      <c r="Z211" s="346"/>
      <c r="AA211" s="346"/>
      <c r="AB211" s="346"/>
      <c r="AC211" s="346"/>
      <c r="AD211" s="346"/>
      <c r="AE211" s="346"/>
    </row>
    <row r="212" spans="1:31" ht="15" customHeight="1" x14ac:dyDescent="0.25">
      <c r="A212" s="202" t="s">
        <v>69</v>
      </c>
      <c r="B212" s="192"/>
      <c r="C212" s="192"/>
      <c r="D212" s="192"/>
      <c r="E212" s="192"/>
      <c r="F212" s="192"/>
      <c r="G212" s="192"/>
      <c r="H212" s="191"/>
      <c r="I212" s="191"/>
      <c r="J212" s="191"/>
      <c r="K212" s="191"/>
      <c r="L212" s="235"/>
      <c r="M212" s="191"/>
      <c r="N212" s="191"/>
      <c r="O212" s="191"/>
      <c r="P212" s="191"/>
      <c r="Q212" s="246"/>
      <c r="R212" s="346"/>
      <c r="S212" s="346"/>
      <c r="T212" s="346"/>
      <c r="U212" s="346"/>
      <c r="V212" s="346"/>
      <c r="W212" s="346"/>
      <c r="X212" s="346"/>
      <c r="Y212" s="346"/>
      <c r="Z212" s="346"/>
      <c r="AA212" s="346"/>
      <c r="AB212" s="346"/>
      <c r="AC212" s="346"/>
      <c r="AD212" s="346"/>
      <c r="AE212" s="346"/>
    </row>
    <row r="213" spans="1:31" x14ac:dyDescent="0.25">
      <c r="A213" s="202" t="s">
        <v>12</v>
      </c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246"/>
      <c r="R213" s="350"/>
      <c r="S213" s="346"/>
      <c r="T213" s="346"/>
      <c r="U213" s="346"/>
      <c r="V213" s="346"/>
      <c r="W213" s="346"/>
      <c r="X213" s="346"/>
      <c r="Y213" s="346"/>
      <c r="Z213" s="346"/>
      <c r="AA213" s="346"/>
      <c r="AB213" s="346"/>
      <c r="AC213" s="346"/>
      <c r="AD213" s="346"/>
      <c r="AE213" s="346"/>
    </row>
    <row r="214" spans="1:31" ht="27.4" customHeight="1" x14ac:dyDescent="0.25">
      <c r="A214" s="83">
        <v>1</v>
      </c>
      <c r="B214" s="214">
        <v>2</v>
      </c>
      <c r="C214" s="214">
        <v>3</v>
      </c>
      <c r="D214" s="214">
        <v>4</v>
      </c>
      <c r="E214" s="214">
        <v>5</v>
      </c>
      <c r="F214" s="214">
        <v>6</v>
      </c>
      <c r="G214" s="214">
        <v>7</v>
      </c>
      <c r="H214" s="214">
        <v>8</v>
      </c>
      <c r="I214" s="214">
        <v>9</v>
      </c>
      <c r="J214" s="214">
        <v>10</v>
      </c>
      <c r="K214" s="214">
        <v>11</v>
      </c>
      <c r="L214" s="214">
        <v>12</v>
      </c>
      <c r="M214" s="214">
        <v>13</v>
      </c>
      <c r="N214" s="214">
        <v>14</v>
      </c>
      <c r="O214" s="214">
        <v>15</v>
      </c>
      <c r="P214" s="214">
        <v>16</v>
      </c>
      <c r="Q214" s="246"/>
      <c r="R214" s="346"/>
      <c r="S214" s="346"/>
      <c r="T214" s="346"/>
      <c r="U214" s="346"/>
      <c r="V214" s="346"/>
      <c r="W214" s="346"/>
      <c r="X214" s="346"/>
      <c r="Y214" s="346"/>
      <c r="Z214" s="346"/>
      <c r="AA214" s="346"/>
      <c r="AB214" s="346"/>
      <c r="AC214" s="346"/>
      <c r="AD214" s="346"/>
      <c r="AE214" s="346"/>
    </row>
    <row r="215" spans="1:31" x14ac:dyDescent="0.25">
      <c r="A215" s="59" t="s">
        <v>203</v>
      </c>
      <c r="B215" s="205">
        <v>120</v>
      </c>
      <c r="C215" s="242">
        <v>0.7</v>
      </c>
      <c r="D215" s="242">
        <v>4</v>
      </c>
      <c r="E215" s="242">
        <v>5.3</v>
      </c>
      <c r="F215" s="242">
        <v>61</v>
      </c>
      <c r="G215" s="233">
        <v>80</v>
      </c>
      <c r="H215" s="242">
        <v>1</v>
      </c>
      <c r="I215" s="242">
        <v>5</v>
      </c>
      <c r="J215" s="242">
        <v>7.3</v>
      </c>
      <c r="K215" s="242">
        <v>79.5</v>
      </c>
      <c r="L215" s="233">
        <v>100</v>
      </c>
      <c r="M215" s="242">
        <v>1.2</v>
      </c>
      <c r="N215" s="242">
        <v>5.0999999999999996</v>
      </c>
      <c r="O215" s="242">
        <v>9</v>
      </c>
      <c r="P215" s="242">
        <v>87.6</v>
      </c>
      <c r="Q215" s="246"/>
      <c r="R215" s="346"/>
      <c r="S215" s="346"/>
      <c r="T215" s="346"/>
      <c r="U215" s="346"/>
      <c r="V215" s="346"/>
      <c r="W215" s="346"/>
      <c r="X215" s="346"/>
      <c r="Y215" s="346"/>
      <c r="Z215" s="346"/>
      <c r="AA215" s="346"/>
      <c r="AB215" s="346"/>
      <c r="AC215" s="346"/>
      <c r="AD215" s="346"/>
      <c r="AE215" s="346"/>
    </row>
    <row r="216" spans="1:31" x14ac:dyDescent="0.25">
      <c r="A216" s="59" t="s">
        <v>54</v>
      </c>
      <c r="B216" s="205">
        <v>70</v>
      </c>
      <c r="C216" s="213">
        <v>12.7</v>
      </c>
      <c r="D216" s="213">
        <v>4.4000000000000004</v>
      </c>
      <c r="E216" s="213">
        <v>8</v>
      </c>
      <c r="F216" s="213">
        <v>141.1</v>
      </c>
      <c r="G216" s="205">
        <v>90</v>
      </c>
      <c r="H216" s="213">
        <v>18.5</v>
      </c>
      <c r="I216" s="213">
        <v>5.6</v>
      </c>
      <c r="J216" s="213">
        <v>10.4</v>
      </c>
      <c r="K216" s="213">
        <v>167.1</v>
      </c>
      <c r="L216" s="205">
        <v>100</v>
      </c>
      <c r="M216" s="213">
        <v>19.7</v>
      </c>
      <c r="N216" s="213">
        <v>5.7</v>
      </c>
      <c r="O216" s="213">
        <v>12.1</v>
      </c>
      <c r="P216" s="213">
        <v>179.1</v>
      </c>
      <c r="Q216" s="246"/>
      <c r="R216" s="346"/>
      <c r="S216" s="346"/>
      <c r="T216" s="346"/>
      <c r="U216" s="346"/>
      <c r="V216" s="346"/>
      <c r="W216" s="346"/>
      <c r="X216" s="346"/>
      <c r="Y216" s="346"/>
      <c r="Z216" s="346"/>
      <c r="AA216" s="346"/>
      <c r="AB216" s="346"/>
      <c r="AC216" s="346"/>
      <c r="AD216" s="346"/>
      <c r="AE216" s="346"/>
    </row>
    <row r="217" spans="1:31" x14ac:dyDescent="0.25">
      <c r="A217" s="59" t="s">
        <v>90</v>
      </c>
      <c r="B217" s="205">
        <v>20</v>
      </c>
      <c r="C217" s="213">
        <v>0.49</v>
      </c>
      <c r="D217" s="213">
        <v>3.68</v>
      </c>
      <c r="E217" s="213">
        <v>1.8</v>
      </c>
      <c r="F217" s="213">
        <v>42</v>
      </c>
      <c r="G217" s="205">
        <v>20</v>
      </c>
      <c r="H217" s="213">
        <v>0.49</v>
      </c>
      <c r="I217" s="213">
        <v>3.68</v>
      </c>
      <c r="J217" s="213">
        <v>1.8</v>
      </c>
      <c r="K217" s="213">
        <v>42</v>
      </c>
      <c r="L217" s="205">
        <v>20</v>
      </c>
      <c r="M217" s="213">
        <v>0.49</v>
      </c>
      <c r="N217" s="213">
        <v>3.68</v>
      </c>
      <c r="O217" s="213">
        <v>1.8</v>
      </c>
      <c r="P217" s="213">
        <v>42</v>
      </c>
      <c r="Q217" s="246"/>
      <c r="R217" s="346"/>
      <c r="S217" s="346"/>
      <c r="T217" s="346"/>
      <c r="U217" s="346"/>
      <c r="V217" s="346"/>
      <c r="W217" s="346"/>
      <c r="X217" s="346"/>
      <c r="Y217" s="346"/>
      <c r="Z217" s="346"/>
      <c r="AA217" s="346"/>
      <c r="AB217" s="346"/>
      <c r="AC217" s="346"/>
      <c r="AD217" s="346"/>
      <c r="AE217" s="346"/>
    </row>
    <row r="218" spans="1:31" x14ac:dyDescent="0.25">
      <c r="A218" s="59" t="s">
        <v>83</v>
      </c>
      <c r="B218" s="205">
        <v>130</v>
      </c>
      <c r="C218" s="213">
        <v>5.68</v>
      </c>
      <c r="D218" s="247">
        <v>5.73</v>
      </c>
      <c r="E218" s="247">
        <v>28.71</v>
      </c>
      <c r="F218" s="247">
        <v>205.41</v>
      </c>
      <c r="G218" s="205">
        <v>150</v>
      </c>
      <c r="H218" s="213">
        <v>6.55</v>
      </c>
      <c r="I218" s="247">
        <v>5.97</v>
      </c>
      <c r="J218" s="247">
        <v>33.08</v>
      </c>
      <c r="K218" s="247">
        <v>231.03</v>
      </c>
      <c r="L218" s="205">
        <v>180</v>
      </c>
      <c r="M218" s="213">
        <v>7.77</v>
      </c>
      <c r="N218" s="247">
        <v>6.31</v>
      </c>
      <c r="O218" s="247">
        <v>39.32</v>
      </c>
      <c r="P218" s="247">
        <v>267.63</v>
      </c>
      <c r="Q218" s="246"/>
      <c r="R218" s="346"/>
      <c r="S218" s="346"/>
      <c r="T218" s="346"/>
      <c r="U218" s="346"/>
      <c r="V218" s="346"/>
      <c r="W218" s="346"/>
      <c r="X218" s="346"/>
      <c r="Y218" s="346"/>
      <c r="Z218" s="346"/>
      <c r="AA218" s="346"/>
      <c r="AB218" s="346"/>
      <c r="AC218" s="346"/>
      <c r="AD218" s="346"/>
      <c r="AE218" s="346"/>
    </row>
    <row r="219" spans="1:31" x14ac:dyDescent="0.25">
      <c r="A219" s="126" t="s">
        <v>80</v>
      </c>
      <c r="B219" s="194">
        <v>200</v>
      </c>
      <c r="C219" s="99">
        <v>0</v>
      </c>
      <c r="D219" s="99">
        <v>0</v>
      </c>
      <c r="E219" s="99">
        <v>3</v>
      </c>
      <c r="F219" s="99">
        <v>12</v>
      </c>
      <c r="G219" s="194">
        <v>200</v>
      </c>
      <c r="H219" s="99">
        <v>0</v>
      </c>
      <c r="I219" s="99">
        <v>0</v>
      </c>
      <c r="J219" s="99">
        <v>3</v>
      </c>
      <c r="K219" s="99">
        <v>12</v>
      </c>
      <c r="L219" s="194">
        <v>200</v>
      </c>
      <c r="M219" s="99">
        <v>0</v>
      </c>
      <c r="N219" s="99">
        <v>0</v>
      </c>
      <c r="O219" s="99">
        <v>3</v>
      </c>
      <c r="P219" s="99">
        <v>12</v>
      </c>
      <c r="Q219" s="246"/>
      <c r="R219" s="346"/>
      <c r="S219" s="346"/>
      <c r="T219" s="346"/>
      <c r="U219" s="346"/>
      <c r="V219" s="346"/>
      <c r="W219" s="346"/>
      <c r="X219" s="346"/>
      <c r="Y219" s="346"/>
      <c r="Z219" s="346"/>
      <c r="AA219" s="346"/>
      <c r="AB219" s="346"/>
      <c r="AC219" s="346"/>
      <c r="AD219" s="346"/>
      <c r="AE219" s="346"/>
    </row>
    <row r="220" spans="1:31" x14ac:dyDescent="0.25">
      <c r="A220" s="59" t="s">
        <v>4</v>
      </c>
      <c r="B220" s="205">
        <v>30</v>
      </c>
      <c r="C220" s="213">
        <v>2.2000000000000002</v>
      </c>
      <c r="D220" s="213">
        <v>0.3</v>
      </c>
      <c r="E220" s="213">
        <v>13.8</v>
      </c>
      <c r="F220" s="213">
        <v>67.5</v>
      </c>
      <c r="G220" s="205">
        <v>50</v>
      </c>
      <c r="H220" s="213">
        <v>3.7</v>
      </c>
      <c r="I220" s="213">
        <v>0.5</v>
      </c>
      <c r="J220" s="213">
        <v>22.9</v>
      </c>
      <c r="K220" s="213">
        <v>112.5</v>
      </c>
      <c r="L220" s="205">
        <v>50</v>
      </c>
      <c r="M220" s="213">
        <v>3.7</v>
      </c>
      <c r="N220" s="213">
        <v>0.5</v>
      </c>
      <c r="O220" s="213">
        <v>22.9</v>
      </c>
      <c r="P220" s="213">
        <v>112.5</v>
      </c>
      <c r="Q220" s="246"/>
      <c r="R220" s="346"/>
      <c r="S220" s="346"/>
      <c r="T220" s="346"/>
      <c r="U220" s="346"/>
      <c r="V220" s="346"/>
      <c r="W220" s="346"/>
      <c r="X220" s="346"/>
      <c r="Y220" s="346"/>
      <c r="Z220" s="346"/>
      <c r="AA220" s="346"/>
      <c r="AB220" s="346"/>
      <c r="AC220" s="346"/>
      <c r="AD220" s="346"/>
      <c r="AE220" s="346"/>
    </row>
    <row r="221" spans="1:31" x14ac:dyDescent="0.25">
      <c r="A221" s="75" t="s">
        <v>5</v>
      </c>
      <c r="B221" s="205">
        <f t="shared" ref="B221:P221" si="14">SUM(B215:B220)</f>
        <v>570</v>
      </c>
      <c r="C221" s="225">
        <f t="shared" si="14"/>
        <v>21.77</v>
      </c>
      <c r="D221" s="225">
        <f t="shared" si="14"/>
        <v>18.110000000000003</v>
      </c>
      <c r="E221" s="225">
        <f t="shared" si="14"/>
        <v>60.61</v>
      </c>
      <c r="F221" s="225">
        <f t="shared" si="14"/>
        <v>529.01</v>
      </c>
      <c r="G221" s="205">
        <f t="shared" si="14"/>
        <v>590</v>
      </c>
      <c r="H221" s="225">
        <f t="shared" si="14"/>
        <v>30.24</v>
      </c>
      <c r="I221" s="225">
        <f t="shared" si="14"/>
        <v>20.75</v>
      </c>
      <c r="J221" s="225">
        <f t="shared" si="14"/>
        <v>78.47999999999999</v>
      </c>
      <c r="K221" s="225">
        <f t="shared" si="14"/>
        <v>644.13</v>
      </c>
      <c r="L221" s="205">
        <f t="shared" si="14"/>
        <v>650</v>
      </c>
      <c r="M221" s="225">
        <f t="shared" si="14"/>
        <v>32.86</v>
      </c>
      <c r="N221" s="225">
        <f t="shared" si="14"/>
        <v>21.29</v>
      </c>
      <c r="O221" s="225">
        <f t="shared" si="14"/>
        <v>88.12</v>
      </c>
      <c r="P221" s="225">
        <f t="shared" si="14"/>
        <v>700.82999999999993</v>
      </c>
      <c r="Q221" s="246"/>
      <c r="R221" s="346"/>
      <c r="S221" s="346"/>
      <c r="T221" s="346"/>
      <c r="U221" s="346"/>
      <c r="V221" s="346"/>
      <c r="W221" s="346"/>
      <c r="X221" s="346"/>
      <c r="Y221" s="346"/>
      <c r="Z221" s="346"/>
      <c r="AA221" s="346"/>
      <c r="AB221" s="346"/>
      <c r="AC221" s="346"/>
      <c r="AD221" s="346"/>
      <c r="AE221" s="346"/>
    </row>
    <row r="222" spans="1:31" x14ac:dyDescent="0.25">
      <c r="A222" s="76" t="s">
        <v>24</v>
      </c>
      <c r="B222" s="226"/>
      <c r="C222" s="186">
        <f>C221*4/F221</f>
        <v>0.16460936466229373</v>
      </c>
      <c r="D222" s="186">
        <f>D221*9/F221</f>
        <v>0.308103816563014</v>
      </c>
      <c r="E222" s="186">
        <f>E221*4/F221</f>
        <v>0.45829001342129638</v>
      </c>
      <c r="F222" s="186">
        <f>F221/2100</f>
        <v>0.25190952380952381</v>
      </c>
      <c r="G222" s="226"/>
      <c r="H222" s="186">
        <f>H221*4/K221</f>
        <v>0.18778817940477854</v>
      </c>
      <c r="I222" s="186">
        <f>I221*9/K221</f>
        <v>0.28992594662568116</v>
      </c>
      <c r="J222" s="186">
        <f>J221*4/K221</f>
        <v>0.48735503702668709</v>
      </c>
      <c r="K222" s="186">
        <f>K221/2450</f>
        <v>0.26291020408163263</v>
      </c>
      <c r="L222" s="226"/>
      <c r="M222" s="186">
        <f>M221*4/P221</f>
        <v>0.1875490489847752</v>
      </c>
      <c r="N222" s="186">
        <f>N221*9/P221</f>
        <v>0.27340439193527677</v>
      </c>
      <c r="O222" s="186">
        <f>O221*4/P221</f>
        <v>0.50294650628540449</v>
      </c>
      <c r="P222" s="186">
        <f>P221/2700</f>
        <v>0.25956666666666661</v>
      </c>
      <c r="Q222" s="246"/>
      <c r="R222" s="346"/>
      <c r="S222" s="346"/>
      <c r="T222" s="346"/>
      <c r="U222" s="346"/>
      <c r="V222" s="346"/>
      <c r="W222" s="346"/>
      <c r="X222" s="346"/>
      <c r="Y222" s="346"/>
      <c r="Z222" s="346"/>
      <c r="AA222" s="346"/>
      <c r="AB222" s="346"/>
      <c r="AC222" s="346"/>
      <c r="AD222" s="346"/>
      <c r="AE222" s="346"/>
    </row>
    <row r="223" spans="1:31" x14ac:dyDescent="0.25">
      <c r="A223" s="72"/>
      <c r="B223" s="235"/>
      <c r="C223" s="191"/>
      <c r="D223" s="191"/>
      <c r="E223" s="191"/>
      <c r="F223" s="191"/>
      <c r="G223" s="235"/>
      <c r="H223" s="191"/>
      <c r="I223" s="191"/>
      <c r="J223" s="191"/>
      <c r="K223" s="191"/>
      <c r="L223" s="235"/>
      <c r="M223" s="191"/>
      <c r="N223" s="191"/>
      <c r="O223" s="191"/>
      <c r="P223" s="191"/>
      <c r="Q223" s="246"/>
      <c r="R223" s="346"/>
      <c r="S223" s="346"/>
      <c r="T223" s="346"/>
      <c r="U223" s="346"/>
      <c r="V223" s="346"/>
      <c r="W223" s="346"/>
      <c r="X223" s="346"/>
      <c r="Y223" s="346"/>
      <c r="Z223" s="346"/>
      <c r="AA223" s="346"/>
      <c r="AB223" s="346"/>
      <c r="AC223" s="346"/>
      <c r="AD223" s="346"/>
      <c r="AE223" s="346"/>
    </row>
    <row r="224" spans="1:31" ht="25.5" x14ac:dyDescent="0.25">
      <c r="A224" s="205" t="s">
        <v>26</v>
      </c>
      <c r="B224" s="205" t="s">
        <v>32</v>
      </c>
      <c r="C224" s="205" t="s">
        <v>33</v>
      </c>
      <c r="D224" s="205" t="s">
        <v>34</v>
      </c>
      <c r="E224" s="205" t="s">
        <v>35</v>
      </c>
      <c r="F224" s="205" t="s">
        <v>36</v>
      </c>
      <c r="G224" s="205" t="s">
        <v>37</v>
      </c>
      <c r="H224" s="205" t="s">
        <v>38</v>
      </c>
      <c r="I224" s="205" t="s">
        <v>39</v>
      </c>
      <c r="J224" s="205" t="s">
        <v>40</v>
      </c>
      <c r="K224" s="205" t="s">
        <v>41</v>
      </c>
      <c r="L224" s="205" t="s">
        <v>42</v>
      </c>
      <c r="M224" s="191"/>
      <c r="N224" s="191"/>
      <c r="O224" s="191"/>
      <c r="P224" s="191"/>
      <c r="Q224" s="246"/>
      <c r="R224" s="346"/>
      <c r="S224" s="346"/>
      <c r="T224" s="346"/>
      <c r="U224" s="346"/>
      <c r="V224" s="346"/>
      <c r="W224" s="346"/>
      <c r="X224" s="346"/>
      <c r="Y224" s="346"/>
      <c r="Z224" s="346"/>
      <c r="AA224" s="346"/>
      <c r="AB224" s="346"/>
      <c r="AC224" s="346"/>
      <c r="AD224" s="346"/>
      <c r="AE224" s="346"/>
    </row>
    <row r="225" spans="1:31" x14ac:dyDescent="0.25">
      <c r="A225" s="59" t="s">
        <v>27</v>
      </c>
      <c r="B225" s="213" t="s">
        <v>94</v>
      </c>
      <c r="C225" s="213" t="s">
        <v>95</v>
      </c>
      <c r="D225" s="213" t="s">
        <v>96</v>
      </c>
      <c r="E225" s="213" t="s">
        <v>97</v>
      </c>
      <c r="F225" s="213" t="s">
        <v>98</v>
      </c>
      <c r="G225" s="213" t="s">
        <v>99</v>
      </c>
      <c r="H225" s="213" t="s">
        <v>100</v>
      </c>
      <c r="I225" s="213" t="s">
        <v>101</v>
      </c>
      <c r="J225" s="213" t="s">
        <v>102</v>
      </c>
      <c r="K225" s="213" t="s">
        <v>103</v>
      </c>
      <c r="L225" s="213" t="s">
        <v>104</v>
      </c>
      <c r="M225" s="191"/>
      <c r="N225" s="191"/>
      <c r="O225" s="191"/>
      <c r="P225" s="191"/>
      <c r="Q225" s="246"/>
      <c r="R225" s="346"/>
      <c r="S225" s="346"/>
      <c r="T225" s="346"/>
      <c r="U225" s="346"/>
      <c r="V225" s="346"/>
      <c r="W225" s="346"/>
      <c r="X225" s="346"/>
      <c r="Y225" s="346"/>
      <c r="Z225" s="346"/>
      <c r="AA225" s="346"/>
      <c r="AB225" s="346"/>
      <c r="AC225" s="346"/>
      <c r="AD225" s="346"/>
      <c r="AE225" s="346"/>
    </row>
    <row r="226" spans="1:31" x14ac:dyDescent="0.25">
      <c r="A226" s="59" t="s">
        <v>25</v>
      </c>
      <c r="B226" s="213" t="s">
        <v>105</v>
      </c>
      <c r="C226" s="213" t="s">
        <v>106</v>
      </c>
      <c r="D226" s="244" t="s">
        <v>107</v>
      </c>
      <c r="E226" s="213" t="s">
        <v>108</v>
      </c>
      <c r="F226" s="213" t="s">
        <v>109</v>
      </c>
      <c r="G226" s="213" t="s">
        <v>110</v>
      </c>
      <c r="H226" s="213" t="s">
        <v>111</v>
      </c>
      <c r="I226" s="213" t="s">
        <v>101</v>
      </c>
      <c r="J226" s="213" t="s">
        <v>112</v>
      </c>
      <c r="K226" s="213">
        <v>0.9</v>
      </c>
      <c r="L226" s="213" t="s">
        <v>113</v>
      </c>
      <c r="M226" s="191"/>
      <c r="N226" s="191"/>
      <c r="O226" s="191"/>
      <c r="P226" s="191"/>
      <c r="Q226" s="246"/>
      <c r="R226" s="346"/>
      <c r="S226" s="346"/>
      <c r="T226" s="346"/>
      <c r="U226" s="346"/>
      <c r="V226" s="346"/>
      <c r="W226" s="346"/>
      <c r="X226" s="346"/>
      <c r="Y226" s="346"/>
      <c r="Z226" s="346"/>
      <c r="AA226" s="346"/>
      <c r="AB226" s="346"/>
      <c r="AC226" s="346"/>
      <c r="AD226" s="346"/>
      <c r="AE226" s="346"/>
    </row>
    <row r="227" spans="1:31" x14ac:dyDescent="0.25">
      <c r="A227" s="59" t="s">
        <v>28</v>
      </c>
      <c r="B227" s="213" t="s">
        <v>114</v>
      </c>
      <c r="C227" s="213" t="s">
        <v>115</v>
      </c>
      <c r="D227" s="244" t="s">
        <v>116</v>
      </c>
      <c r="E227" s="213" t="s">
        <v>117</v>
      </c>
      <c r="F227" s="213" t="s">
        <v>118</v>
      </c>
      <c r="G227" s="213" t="s">
        <v>110</v>
      </c>
      <c r="H227" s="213" t="s">
        <v>110</v>
      </c>
      <c r="I227" s="213" t="s">
        <v>119</v>
      </c>
      <c r="J227" s="213" t="s">
        <v>120</v>
      </c>
      <c r="K227" s="213" t="s">
        <v>121</v>
      </c>
      <c r="L227" s="213" t="s">
        <v>122</v>
      </c>
      <c r="M227" s="191"/>
      <c r="N227" s="191"/>
      <c r="O227" s="191"/>
      <c r="P227" s="191"/>
      <c r="Q227" s="246"/>
      <c r="R227" s="346"/>
      <c r="S227" s="346"/>
      <c r="T227" s="346"/>
      <c r="U227" s="346"/>
      <c r="V227" s="346"/>
      <c r="W227" s="346"/>
      <c r="X227" s="346"/>
      <c r="Y227" s="346"/>
      <c r="Z227" s="346"/>
      <c r="AA227" s="346"/>
      <c r="AB227" s="346"/>
      <c r="AC227" s="346"/>
      <c r="AD227" s="346"/>
      <c r="AE227" s="346"/>
    </row>
    <row r="228" spans="1:31" ht="25.5" x14ac:dyDescent="0.25">
      <c r="A228" s="205" t="s">
        <v>29</v>
      </c>
      <c r="B228" s="206" t="s">
        <v>44</v>
      </c>
      <c r="C228" s="206" t="s">
        <v>45</v>
      </c>
      <c r="D228" s="206" t="s">
        <v>46</v>
      </c>
      <c r="E228" s="206" t="s">
        <v>47</v>
      </c>
      <c r="F228" s="206" t="s">
        <v>48</v>
      </c>
      <c r="G228" s="206" t="s">
        <v>49</v>
      </c>
      <c r="H228" s="249"/>
      <c r="I228" s="324" t="s">
        <v>43</v>
      </c>
      <c r="J228" s="323"/>
      <c r="K228" s="249"/>
      <c r="L228" s="246"/>
      <c r="M228" s="191"/>
      <c r="N228" s="191"/>
      <c r="O228" s="191"/>
      <c r="P228" s="191"/>
      <c r="Q228" s="246"/>
      <c r="R228" s="346"/>
      <c r="S228" s="346"/>
      <c r="T228" s="346"/>
      <c r="U228" s="346"/>
      <c r="V228" s="346"/>
      <c r="W228" s="346"/>
      <c r="X228" s="346"/>
      <c r="Y228" s="346"/>
      <c r="Z228" s="346"/>
      <c r="AA228" s="346"/>
      <c r="AB228" s="346"/>
      <c r="AC228" s="346"/>
      <c r="AD228" s="346"/>
      <c r="AE228" s="346"/>
    </row>
    <row r="229" spans="1:31" ht="15" customHeight="1" x14ac:dyDescent="0.25">
      <c r="A229" s="59" t="s">
        <v>27</v>
      </c>
      <c r="B229" s="244" t="s">
        <v>123</v>
      </c>
      <c r="C229" s="213" t="s">
        <v>124</v>
      </c>
      <c r="D229" s="213" t="s">
        <v>125</v>
      </c>
      <c r="E229" s="213" t="s">
        <v>126</v>
      </c>
      <c r="F229" s="250">
        <v>45840</v>
      </c>
      <c r="G229" s="213" t="s">
        <v>127</v>
      </c>
      <c r="H229" s="251"/>
      <c r="I229" s="336" t="s">
        <v>128</v>
      </c>
      <c r="J229" s="337"/>
      <c r="K229" s="249"/>
      <c r="L229" s="246"/>
      <c r="M229" s="191"/>
      <c r="N229" s="191"/>
      <c r="O229" s="191"/>
      <c r="P229" s="191"/>
      <c r="Q229" s="246"/>
      <c r="R229" s="346"/>
      <c r="S229" s="346"/>
      <c r="T229" s="346"/>
      <c r="U229" s="346"/>
      <c r="V229" s="346"/>
      <c r="W229" s="346"/>
      <c r="X229" s="346"/>
      <c r="Y229" s="346"/>
      <c r="Z229" s="346"/>
      <c r="AA229" s="346"/>
      <c r="AB229" s="346"/>
      <c r="AC229" s="346"/>
      <c r="AD229" s="346"/>
      <c r="AE229" s="346"/>
    </row>
    <row r="230" spans="1:31" ht="15" customHeight="1" x14ac:dyDescent="0.25">
      <c r="A230" s="59" t="s">
        <v>25</v>
      </c>
      <c r="B230" s="213" t="s">
        <v>129</v>
      </c>
      <c r="C230" s="213" t="s">
        <v>130</v>
      </c>
      <c r="D230" s="213" t="s">
        <v>131</v>
      </c>
      <c r="E230" s="213" t="s">
        <v>132</v>
      </c>
      <c r="F230" s="213" t="s">
        <v>133</v>
      </c>
      <c r="G230" s="213" t="s">
        <v>134</v>
      </c>
      <c r="H230" s="251"/>
      <c r="I230" s="322" t="s">
        <v>135</v>
      </c>
      <c r="J230" s="323"/>
      <c r="K230" s="249"/>
      <c r="L230" s="246"/>
      <c r="M230" s="191"/>
      <c r="N230" s="191"/>
      <c r="O230" s="191"/>
      <c r="P230" s="191"/>
      <c r="Q230" s="246"/>
      <c r="R230" s="346"/>
      <c r="S230" s="346"/>
      <c r="T230" s="346"/>
      <c r="U230" s="346"/>
      <c r="V230" s="346"/>
      <c r="W230" s="346"/>
      <c r="X230" s="346"/>
      <c r="Y230" s="346"/>
      <c r="Z230" s="346"/>
      <c r="AA230" s="346"/>
      <c r="AB230" s="346"/>
      <c r="AC230" s="346"/>
      <c r="AD230" s="346"/>
      <c r="AE230" s="346"/>
    </row>
    <row r="231" spans="1:31" ht="15" customHeight="1" x14ac:dyDescent="0.25">
      <c r="A231" s="59" t="s">
        <v>28</v>
      </c>
      <c r="B231" s="213" t="s">
        <v>136</v>
      </c>
      <c r="C231" s="213" t="s">
        <v>137</v>
      </c>
      <c r="D231" s="213" t="s">
        <v>138</v>
      </c>
      <c r="E231" s="213" t="s">
        <v>139</v>
      </c>
      <c r="F231" s="252">
        <v>45871</v>
      </c>
      <c r="G231" s="213" t="s">
        <v>140</v>
      </c>
      <c r="H231" s="251"/>
      <c r="I231" s="338" t="s">
        <v>118</v>
      </c>
      <c r="J231" s="339"/>
      <c r="K231" s="249"/>
      <c r="L231" s="246"/>
      <c r="M231" s="191"/>
      <c r="N231" s="191"/>
      <c r="O231" s="191"/>
      <c r="P231" s="191"/>
      <c r="Q231" s="246"/>
      <c r="R231" s="346"/>
      <c r="S231" s="346"/>
      <c r="T231" s="346"/>
      <c r="U231" s="346"/>
      <c r="V231" s="346"/>
      <c r="W231" s="346"/>
      <c r="X231" s="346"/>
      <c r="Y231" s="346"/>
      <c r="Z231" s="346"/>
      <c r="AA231" s="346"/>
      <c r="AB231" s="346"/>
      <c r="AC231" s="346"/>
      <c r="AD231" s="346"/>
      <c r="AE231" s="346"/>
    </row>
    <row r="232" spans="1:31" ht="16.899999999999999" customHeight="1" x14ac:dyDescent="0.25">
      <c r="A232" s="172"/>
      <c r="B232" s="198"/>
      <c r="C232" s="198"/>
      <c r="D232" s="198"/>
      <c r="E232" s="198"/>
      <c r="F232" s="198"/>
      <c r="G232" s="198"/>
      <c r="H232" s="193"/>
      <c r="I232" s="198"/>
      <c r="J232" s="198"/>
      <c r="K232" s="191"/>
      <c r="L232" s="192"/>
      <c r="M232" s="191"/>
      <c r="N232" s="191"/>
      <c r="O232" s="191"/>
      <c r="P232" s="191"/>
      <c r="Q232" s="248"/>
      <c r="R232" s="346"/>
      <c r="S232" s="346"/>
      <c r="T232" s="346"/>
      <c r="U232" s="346"/>
      <c r="V232" s="346"/>
      <c r="W232" s="346"/>
      <c r="X232" s="346"/>
      <c r="Y232" s="346"/>
      <c r="Z232" s="346"/>
      <c r="AA232" s="346"/>
      <c r="AB232" s="346"/>
      <c r="AC232" s="346"/>
      <c r="AD232" s="346"/>
      <c r="AE232" s="346"/>
    </row>
    <row r="233" spans="1:31" ht="15" customHeight="1" x14ac:dyDescent="0.25">
      <c r="A233" s="197"/>
      <c r="B233" s="198"/>
      <c r="C233" s="198"/>
      <c r="D233" s="198"/>
      <c r="E233" s="198"/>
      <c r="F233" s="198"/>
      <c r="G233" s="198"/>
      <c r="H233" s="193"/>
      <c r="I233" s="198"/>
      <c r="J233" s="198"/>
      <c r="K233" s="191"/>
      <c r="L233" s="192"/>
      <c r="M233" s="191"/>
      <c r="N233" s="191"/>
      <c r="O233" s="191"/>
      <c r="P233" s="191"/>
      <c r="Q233" s="246"/>
      <c r="R233" s="346"/>
      <c r="S233" s="346"/>
      <c r="T233" s="346"/>
      <c r="U233" s="346"/>
      <c r="V233" s="346"/>
      <c r="W233" s="346"/>
      <c r="X233" s="346"/>
      <c r="Y233" s="346"/>
      <c r="Z233" s="346"/>
      <c r="AA233" s="346"/>
      <c r="AB233" s="346"/>
      <c r="AC233" s="346"/>
      <c r="AD233" s="346"/>
      <c r="AE233" s="346"/>
    </row>
    <row r="234" spans="1:31" x14ac:dyDescent="0.25">
      <c r="A234" s="172"/>
      <c r="B234" s="198"/>
      <c r="C234" s="198"/>
      <c r="D234" s="198"/>
      <c r="E234" s="198"/>
      <c r="F234" s="198"/>
      <c r="G234" s="198"/>
      <c r="H234" s="193"/>
      <c r="I234" s="198"/>
      <c r="J234" s="198"/>
      <c r="K234" s="191"/>
      <c r="L234" s="192"/>
      <c r="M234" s="191"/>
      <c r="N234" s="191"/>
      <c r="O234" s="191"/>
      <c r="P234" s="191"/>
      <c r="Q234" s="248"/>
      <c r="R234" s="346"/>
      <c r="S234" s="346"/>
      <c r="T234" s="346"/>
      <c r="U234" s="346"/>
      <c r="V234" s="346"/>
      <c r="W234" s="346"/>
      <c r="X234" s="346"/>
      <c r="Y234" s="346"/>
      <c r="Z234" s="346"/>
      <c r="AA234" s="346"/>
      <c r="AB234" s="346"/>
      <c r="AC234" s="346"/>
      <c r="AD234" s="346"/>
      <c r="AE234" s="346"/>
    </row>
    <row r="235" spans="1:31" x14ac:dyDescent="0.25">
      <c r="A235" s="172"/>
      <c r="B235" s="198"/>
      <c r="C235" s="198"/>
      <c r="D235" s="198"/>
      <c r="E235" s="198"/>
      <c r="F235" s="198"/>
      <c r="G235" s="198"/>
      <c r="H235" s="193"/>
      <c r="I235" s="198"/>
      <c r="J235" s="198"/>
      <c r="K235" s="191"/>
      <c r="L235" s="192"/>
      <c r="M235" s="191"/>
      <c r="N235" s="191"/>
      <c r="O235" s="191"/>
      <c r="P235" s="191"/>
      <c r="Q235" s="248"/>
      <c r="R235" s="346"/>
      <c r="S235" s="346"/>
      <c r="T235" s="346"/>
      <c r="U235" s="346"/>
      <c r="V235" s="346"/>
      <c r="W235" s="346"/>
      <c r="X235" s="346"/>
      <c r="Y235" s="346"/>
      <c r="Z235" s="346"/>
      <c r="AA235" s="346"/>
      <c r="AB235" s="346"/>
      <c r="AC235" s="346"/>
      <c r="AD235" s="346"/>
      <c r="AE235" s="346"/>
    </row>
    <row r="236" spans="1:31" x14ac:dyDescent="0.25">
      <c r="A236" s="172"/>
      <c r="B236" s="198"/>
      <c r="C236" s="198"/>
      <c r="D236" s="198"/>
      <c r="E236" s="198"/>
      <c r="F236" s="198"/>
      <c r="G236" s="198"/>
      <c r="H236" s="193"/>
      <c r="I236" s="198"/>
      <c r="J236" s="198"/>
      <c r="K236" s="191"/>
      <c r="L236" s="192"/>
      <c r="M236" s="191"/>
      <c r="N236" s="191"/>
      <c r="O236" s="191"/>
      <c r="P236" s="191"/>
      <c r="Q236" s="248"/>
      <c r="R236" s="346"/>
      <c r="S236" s="346"/>
      <c r="T236" s="346"/>
      <c r="U236" s="346"/>
      <c r="V236" s="346"/>
      <c r="W236" s="346"/>
      <c r="X236" s="346"/>
      <c r="Y236" s="346"/>
      <c r="Z236" s="346"/>
      <c r="AA236" s="346"/>
      <c r="AB236" s="346"/>
      <c r="AC236" s="346"/>
      <c r="AD236" s="346"/>
      <c r="AE236" s="346"/>
    </row>
    <row r="237" spans="1:31" x14ac:dyDescent="0.25">
      <c r="A237" s="172"/>
      <c r="B237" s="198"/>
      <c r="C237" s="198"/>
      <c r="D237" s="198"/>
      <c r="E237" s="198"/>
      <c r="F237" s="198"/>
      <c r="G237" s="198"/>
      <c r="H237" s="193"/>
      <c r="I237" s="198"/>
      <c r="J237" s="198"/>
      <c r="K237" s="191"/>
      <c r="L237" s="192"/>
      <c r="M237" s="191"/>
      <c r="N237" s="191"/>
      <c r="O237" s="191"/>
      <c r="P237" s="191"/>
      <c r="Q237" s="248"/>
      <c r="R237" s="346"/>
      <c r="S237" s="346"/>
      <c r="T237" s="346"/>
      <c r="U237" s="346"/>
      <c r="V237" s="346"/>
      <c r="W237" s="346"/>
      <c r="X237" s="346"/>
      <c r="Y237" s="346"/>
      <c r="Z237" s="346"/>
      <c r="AA237" s="346"/>
      <c r="AB237" s="346"/>
      <c r="AC237" s="346"/>
      <c r="AD237" s="346"/>
      <c r="AE237" s="346"/>
    </row>
    <row r="238" spans="1:31" x14ac:dyDescent="0.25">
      <c r="A238" s="172"/>
      <c r="B238" s="198"/>
      <c r="C238" s="198"/>
      <c r="D238" s="198"/>
      <c r="E238" s="198"/>
      <c r="F238" s="198"/>
      <c r="G238" s="198"/>
      <c r="H238" s="193"/>
      <c r="I238" s="198"/>
      <c r="J238" s="198"/>
      <c r="K238" s="191"/>
      <c r="L238" s="192"/>
      <c r="M238" s="191"/>
      <c r="N238" s="191"/>
      <c r="O238" s="191"/>
      <c r="P238" s="191"/>
      <c r="Q238" s="248"/>
      <c r="R238" s="346"/>
      <c r="S238" s="346"/>
      <c r="T238" s="346"/>
      <c r="U238" s="346"/>
      <c r="V238" s="346"/>
      <c r="W238" s="346"/>
      <c r="X238" s="346"/>
      <c r="Y238" s="346"/>
      <c r="Z238" s="346"/>
      <c r="AA238" s="346"/>
      <c r="AB238" s="346"/>
      <c r="AC238" s="346"/>
      <c r="AD238" s="346"/>
      <c r="AE238" s="346"/>
    </row>
    <row r="239" spans="1:31" x14ac:dyDescent="0.25">
      <c r="A239" s="172"/>
      <c r="B239" s="198"/>
      <c r="C239" s="198"/>
      <c r="D239" s="198"/>
      <c r="E239" s="198"/>
      <c r="F239" s="198"/>
      <c r="G239" s="198"/>
      <c r="H239" s="193"/>
      <c r="I239" s="198"/>
      <c r="J239" s="198"/>
      <c r="K239" s="191"/>
      <c r="L239" s="192"/>
      <c r="M239" s="191"/>
      <c r="N239" s="191"/>
      <c r="O239" s="191"/>
      <c r="P239" s="191"/>
      <c r="Q239" s="248"/>
      <c r="R239" s="346"/>
      <c r="S239" s="346"/>
      <c r="T239" s="346"/>
      <c r="U239" s="346"/>
      <c r="V239" s="346"/>
      <c r="W239" s="346"/>
      <c r="X239" s="346"/>
      <c r="Y239" s="346"/>
      <c r="Z239" s="346"/>
      <c r="AA239" s="346"/>
      <c r="AB239" s="346"/>
      <c r="AC239" s="346"/>
      <c r="AD239" s="346"/>
      <c r="AE239" s="346"/>
    </row>
    <row r="240" spans="1:31" x14ac:dyDescent="0.25">
      <c r="A240" s="172"/>
      <c r="B240" s="198"/>
      <c r="C240" s="198"/>
      <c r="D240" s="198"/>
      <c r="E240" s="198"/>
      <c r="F240" s="198"/>
      <c r="G240" s="198"/>
      <c r="H240" s="193"/>
      <c r="I240" s="198"/>
      <c r="J240" s="198"/>
      <c r="K240" s="191"/>
      <c r="L240" s="192"/>
      <c r="M240" s="191"/>
      <c r="N240" s="191"/>
      <c r="O240" s="191"/>
      <c r="P240" s="191"/>
      <c r="Q240" s="248"/>
      <c r="R240" s="346"/>
      <c r="S240" s="346"/>
      <c r="T240" s="346"/>
      <c r="U240" s="346"/>
      <c r="V240" s="346"/>
      <c r="W240" s="346"/>
      <c r="X240" s="346"/>
      <c r="Y240" s="346"/>
      <c r="Z240" s="346"/>
      <c r="AA240" s="346"/>
      <c r="AB240" s="346"/>
      <c r="AC240" s="346"/>
      <c r="AD240" s="346"/>
      <c r="AE240" s="346"/>
    </row>
    <row r="241" spans="1:31" x14ac:dyDescent="0.25">
      <c r="A241" s="172"/>
      <c r="B241" s="198"/>
      <c r="C241" s="198"/>
      <c r="D241" s="198"/>
      <c r="E241" s="198"/>
      <c r="F241" s="198"/>
      <c r="G241" s="198"/>
      <c r="H241" s="193"/>
      <c r="I241" s="198"/>
      <c r="J241" s="198"/>
      <c r="K241" s="191"/>
      <c r="L241" s="192"/>
      <c r="M241" s="191"/>
      <c r="N241" s="191"/>
      <c r="O241" s="191"/>
      <c r="P241" s="191"/>
      <c r="Q241" s="248"/>
      <c r="R241" s="346"/>
      <c r="S241" s="346"/>
      <c r="T241" s="346"/>
      <c r="U241" s="346"/>
      <c r="V241" s="346"/>
      <c r="W241" s="346"/>
      <c r="X241" s="346"/>
      <c r="Y241" s="346"/>
      <c r="Z241" s="346"/>
      <c r="AA241" s="346"/>
      <c r="AB241" s="346"/>
      <c r="AC241" s="346"/>
      <c r="AD241" s="346"/>
      <c r="AE241" s="346"/>
    </row>
    <row r="242" spans="1:31" x14ac:dyDescent="0.25">
      <c r="A242" s="172"/>
      <c r="B242" s="198"/>
      <c r="C242" s="198"/>
      <c r="D242" s="198"/>
      <c r="E242" s="198"/>
      <c r="F242" s="198"/>
      <c r="G242" s="198"/>
      <c r="H242" s="193"/>
      <c r="I242" s="198"/>
      <c r="J242" s="198"/>
      <c r="K242" s="191"/>
      <c r="L242" s="192"/>
      <c r="M242" s="191"/>
      <c r="N242" s="191"/>
      <c r="O242" s="191"/>
      <c r="P242" s="191"/>
      <c r="Q242" s="248"/>
      <c r="R242" s="346"/>
      <c r="S242" s="346"/>
      <c r="T242" s="346"/>
      <c r="U242" s="346"/>
      <c r="V242" s="346"/>
      <c r="W242" s="346"/>
      <c r="X242" s="346"/>
      <c r="Y242" s="346"/>
      <c r="Z242" s="346"/>
      <c r="AA242" s="346"/>
      <c r="AB242" s="346"/>
      <c r="AC242" s="346"/>
      <c r="AD242" s="346"/>
      <c r="AE242" s="346"/>
    </row>
    <row r="243" spans="1:31" x14ac:dyDescent="0.25">
      <c r="A243" s="202" t="s">
        <v>69</v>
      </c>
      <c r="B243" s="235"/>
      <c r="C243" s="191"/>
      <c r="D243" s="191"/>
      <c r="E243" s="191"/>
      <c r="F243" s="191"/>
      <c r="G243" s="235"/>
      <c r="H243" s="191"/>
      <c r="I243" s="191"/>
      <c r="J243" s="191"/>
      <c r="K243" s="191"/>
      <c r="L243" s="235"/>
      <c r="M243" s="191"/>
      <c r="N243" s="191"/>
      <c r="O243" s="191"/>
      <c r="P243" s="191"/>
      <c r="Q243" s="246"/>
      <c r="R243" s="346"/>
      <c r="S243" s="346"/>
      <c r="T243" s="346"/>
      <c r="U243" s="346"/>
      <c r="V243" s="346"/>
      <c r="W243" s="346"/>
      <c r="X243" s="346"/>
      <c r="Y243" s="346"/>
      <c r="Z243" s="346"/>
      <c r="AA243" s="346"/>
      <c r="AB243" s="346"/>
      <c r="AC243" s="346"/>
      <c r="AD243" s="346"/>
      <c r="AE243" s="346"/>
    </row>
    <row r="244" spans="1:31" x14ac:dyDescent="0.25">
      <c r="A244" s="202" t="s">
        <v>13</v>
      </c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246"/>
      <c r="R244" s="346"/>
      <c r="S244" s="346"/>
      <c r="T244" s="346"/>
      <c r="U244" s="346"/>
      <c r="V244" s="346"/>
      <c r="W244" s="346"/>
      <c r="X244" s="346"/>
      <c r="Y244" s="346"/>
      <c r="Z244" s="346"/>
      <c r="AA244" s="346"/>
      <c r="AB244" s="346"/>
      <c r="AC244" s="346"/>
      <c r="AD244" s="346"/>
      <c r="AE244" s="346"/>
    </row>
    <row r="245" spans="1:31" x14ac:dyDescent="0.25">
      <c r="A245" s="83">
        <v>1</v>
      </c>
      <c r="B245" s="214">
        <v>2</v>
      </c>
      <c r="C245" s="214">
        <v>3</v>
      </c>
      <c r="D245" s="214">
        <v>4</v>
      </c>
      <c r="E245" s="214">
        <v>5</v>
      </c>
      <c r="F245" s="214">
        <v>6</v>
      </c>
      <c r="G245" s="214">
        <v>7</v>
      </c>
      <c r="H245" s="214">
        <v>8</v>
      </c>
      <c r="I245" s="214">
        <v>9</v>
      </c>
      <c r="J245" s="214">
        <v>10</v>
      </c>
      <c r="K245" s="214">
        <v>11</v>
      </c>
      <c r="L245" s="214">
        <v>12</v>
      </c>
      <c r="M245" s="214">
        <v>13</v>
      </c>
      <c r="N245" s="214">
        <v>14</v>
      </c>
      <c r="O245" s="214">
        <v>15</v>
      </c>
      <c r="P245" s="214">
        <v>16</v>
      </c>
      <c r="Q245" s="246"/>
      <c r="R245" s="346"/>
      <c r="S245" s="346"/>
      <c r="T245" s="346"/>
      <c r="U245" s="346"/>
      <c r="V245" s="346"/>
      <c r="W245" s="346"/>
      <c r="X245" s="346"/>
      <c r="Y245" s="346"/>
      <c r="Z245" s="346"/>
      <c r="AA245" s="346"/>
      <c r="AB245" s="346"/>
      <c r="AC245" s="346"/>
      <c r="AD245" s="346"/>
      <c r="AE245" s="346"/>
    </row>
    <row r="246" spans="1:31" ht="25.5" x14ac:dyDescent="0.25">
      <c r="A246" s="121" t="s">
        <v>188</v>
      </c>
      <c r="B246" s="215">
        <v>60</v>
      </c>
      <c r="C246" s="253">
        <v>0.8</v>
      </c>
      <c r="D246" s="253">
        <v>0.1</v>
      </c>
      <c r="E246" s="253">
        <v>4.0999999999999996</v>
      </c>
      <c r="F246" s="253">
        <v>20.9</v>
      </c>
      <c r="G246" s="215">
        <v>80</v>
      </c>
      <c r="H246" s="253">
        <v>1</v>
      </c>
      <c r="I246" s="253">
        <v>0.2</v>
      </c>
      <c r="J246" s="253">
        <v>5.7</v>
      </c>
      <c r="K246" s="253">
        <v>29</v>
      </c>
      <c r="L246" s="215">
        <v>100</v>
      </c>
      <c r="M246" s="253">
        <v>1.3</v>
      </c>
      <c r="N246" s="253">
        <v>0.2</v>
      </c>
      <c r="O246" s="253">
        <v>7</v>
      </c>
      <c r="P246" s="253">
        <v>36</v>
      </c>
      <c r="Q246" s="246"/>
      <c r="R246" s="346"/>
      <c r="S246" s="346"/>
      <c r="T246" s="346"/>
      <c r="U246" s="346"/>
      <c r="V246" s="346"/>
      <c r="W246" s="346"/>
      <c r="X246" s="346"/>
      <c r="Y246" s="346"/>
      <c r="Z246" s="346"/>
      <c r="AA246" s="346"/>
      <c r="AB246" s="346"/>
      <c r="AC246" s="346"/>
      <c r="AD246" s="346"/>
      <c r="AE246" s="346"/>
    </row>
    <row r="247" spans="1:31" x14ac:dyDescent="0.25">
      <c r="A247" s="77" t="s">
        <v>141</v>
      </c>
      <c r="B247" s="206">
        <v>70</v>
      </c>
      <c r="C247" s="243">
        <v>14.1</v>
      </c>
      <c r="D247" s="243">
        <v>4.5999999999999996</v>
      </c>
      <c r="E247" s="243">
        <v>10.3</v>
      </c>
      <c r="F247" s="243">
        <v>138.69999999999999</v>
      </c>
      <c r="G247" s="206">
        <v>90</v>
      </c>
      <c r="H247" s="243">
        <v>16.3</v>
      </c>
      <c r="I247" s="243">
        <v>5</v>
      </c>
      <c r="J247" s="243">
        <v>12.3</v>
      </c>
      <c r="K247" s="243">
        <v>159.4</v>
      </c>
      <c r="L247" s="206">
        <v>100</v>
      </c>
      <c r="M247" s="243">
        <v>18.2</v>
      </c>
      <c r="N247" s="243">
        <v>6.8</v>
      </c>
      <c r="O247" s="243">
        <v>13.2</v>
      </c>
      <c r="P247" s="243">
        <v>187.1</v>
      </c>
      <c r="Q247" s="246"/>
      <c r="R247" s="346"/>
      <c r="S247" s="346"/>
      <c r="T247" s="346"/>
      <c r="U247" s="346"/>
      <c r="V247" s="346"/>
      <c r="W247" s="346"/>
      <c r="X247" s="346"/>
      <c r="Y247" s="346"/>
      <c r="Z247" s="346"/>
      <c r="AA247" s="346"/>
      <c r="AB247" s="346"/>
      <c r="AC247" s="346"/>
      <c r="AD247" s="346"/>
      <c r="AE247" s="346"/>
    </row>
    <row r="248" spans="1:31" x14ac:dyDescent="0.25">
      <c r="A248" s="59" t="s">
        <v>68</v>
      </c>
      <c r="B248" s="205">
        <v>130</v>
      </c>
      <c r="C248" s="213">
        <v>13.5</v>
      </c>
      <c r="D248" s="213">
        <v>3.7</v>
      </c>
      <c r="E248" s="213">
        <v>23.5</v>
      </c>
      <c r="F248" s="213">
        <v>242</v>
      </c>
      <c r="G248" s="205">
        <v>150</v>
      </c>
      <c r="H248" s="213">
        <v>15.8</v>
      </c>
      <c r="I248" s="213">
        <v>4.5999999999999996</v>
      </c>
      <c r="J248" s="213">
        <v>27.5</v>
      </c>
      <c r="K248" s="213">
        <v>276.3</v>
      </c>
      <c r="L248" s="205">
        <v>180</v>
      </c>
      <c r="M248" s="213">
        <v>19.100000000000001</v>
      </c>
      <c r="N248" s="213">
        <v>4.8</v>
      </c>
      <c r="O248" s="213">
        <v>33.4</v>
      </c>
      <c r="P248" s="213">
        <v>297.60000000000002</v>
      </c>
      <c r="Q248" s="246"/>
      <c r="R248" s="346"/>
      <c r="S248" s="346"/>
      <c r="T248" s="346"/>
      <c r="U248" s="346"/>
      <c r="V248" s="346"/>
      <c r="W248" s="346"/>
      <c r="X248" s="346"/>
      <c r="Y248" s="346"/>
      <c r="Z248" s="346"/>
      <c r="AA248" s="346"/>
      <c r="AB248" s="346"/>
      <c r="AC248" s="346"/>
      <c r="AD248" s="346"/>
      <c r="AE248" s="346"/>
    </row>
    <row r="249" spans="1:31" x14ac:dyDescent="0.25">
      <c r="A249" s="59" t="s">
        <v>142</v>
      </c>
      <c r="B249" s="205">
        <v>200</v>
      </c>
      <c r="C249" s="244">
        <v>0.3</v>
      </c>
      <c r="D249" s="244">
        <v>0.4</v>
      </c>
      <c r="E249" s="244">
        <v>15.6</v>
      </c>
      <c r="F249" s="244">
        <v>68.5</v>
      </c>
      <c r="G249" s="205">
        <v>200</v>
      </c>
      <c r="H249" s="244">
        <v>0.3</v>
      </c>
      <c r="I249" s="244">
        <v>0.4</v>
      </c>
      <c r="J249" s="244">
        <v>15.6</v>
      </c>
      <c r="K249" s="244">
        <v>68.5</v>
      </c>
      <c r="L249" s="205">
        <v>200</v>
      </c>
      <c r="M249" s="244">
        <v>0.3</v>
      </c>
      <c r="N249" s="244">
        <v>0.4</v>
      </c>
      <c r="O249" s="244">
        <v>15.6</v>
      </c>
      <c r="P249" s="244">
        <v>68.5</v>
      </c>
      <c r="Q249" s="246"/>
      <c r="R249" s="346"/>
      <c r="S249" s="346"/>
      <c r="T249" s="346"/>
      <c r="U249" s="346"/>
      <c r="V249" s="346"/>
      <c r="W249" s="346"/>
      <c r="X249" s="346"/>
      <c r="Y249" s="346"/>
      <c r="Z249" s="346"/>
      <c r="AA249" s="346"/>
      <c r="AB249" s="346"/>
      <c r="AC249" s="346"/>
      <c r="AD249" s="346"/>
      <c r="AE249" s="346"/>
    </row>
    <row r="250" spans="1:31" x14ac:dyDescent="0.25">
      <c r="A250" s="59" t="s">
        <v>4</v>
      </c>
      <c r="B250" s="205">
        <v>30</v>
      </c>
      <c r="C250" s="213">
        <v>2.2000000000000002</v>
      </c>
      <c r="D250" s="213">
        <v>0.3</v>
      </c>
      <c r="E250" s="213">
        <v>13.8</v>
      </c>
      <c r="F250" s="213">
        <v>67.5</v>
      </c>
      <c r="G250" s="205">
        <v>50</v>
      </c>
      <c r="H250" s="213">
        <v>3.7</v>
      </c>
      <c r="I250" s="213">
        <v>0.5</v>
      </c>
      <c r="J250" s="213">
        <v>22.9</v>
      </c>
      <c r="K250" s="213">
        <v>112.5</v>
      </c>
      <c r="L250" s="205">
        <v>50</v>
      </c>
      <c r="M250" s="213">
        <v>3.7</v>
      </c>
      <c r="N250" s="213">
        <v>0.5</v>
      </c>
      <c r="O250" s="213">
        <v>22.9</v>
      </c>
      <c r="P250" s="213">
        <v>112.5</v>
      </c>
      <c r="Q250" s="246"/>
      <c r="R250" s="346"/>
      <c r="S250" s="346"/>
      <c r="T250" s="346"/>
      <c r="U250" s="346"/>
      <c r="V250" s="346"/>
      <c r="W250" s="346"/>
      <c r="X250" s="346"/>
      <c r="Y250" s="346"/>
      <c r="Z250" s="346"/>
      <c r="AA250" s="346"/>
      <c r="AB250" s="346"/>
      <c r="AC250" s="346"/>
      <c r="AD250" s="346"/>
      <c r="AE250" s="346"/>
    </row>
    <row r="251" spans="1:31" x14ac:dyDescent="0.25">
      <c r="A251" s="75" t="s">
        <v>5</v>
      </c>
      <c r="B251" s="205">
        <f t="shared" ref="B251:P251" si="15">SUM(B247:B250)</f>
        <v>430</v>
      </c>
      <c r="C251" s="225">
        <f t="shared" si="15"/>
        <v>30.1</v>
      </c>
      <c r="D251" s="225">
        <f t="shared" si="15"/>
        <v>9.0000000000000018</v>
      </c>
      <c r="E251" s="225">
        <f t="shared" si="15"/>
        <v>63.2</v>
      </c>
      <c r="F251" s="225">
        <f t="shared" si="15"/>
        <v>516.70000000000005</v>
      </c>
      <c r="G251" s="205">
        <f t="shared" si="15"/>
        <v>490</v>
      </c>
      <c r="H251" s="225">
        <f t="shared" si="15"/>
        <v>36.1</v>
      </c>
      <c r="I251" s="225">
        <f t="shared" si="15"/>
        <v>10.5</v>
      </c>
      <c r="J251" s="225">
        <f t="shared" si="15"/>
        <v>78.3</v>
      </c>
      <c r="K251" s="225">
        <f t="shared" si="15"/>
        <v>616.70000000000005</v>
      </c>
      <c r="L251" s="205">
        <f t="shared" si="15"/>
        <v>530</v>
      </c>
      <c r="M251" s="225">
        <f t="shared" si="15"/>
        <v>41.3</v>
      </c>
      <c r="N251" s="225">
        <f t="shared" si="15"/>
        <v>12.5</v>
      </c>
      <c r="O251" s="225">
        <f t="shared" si="15"/>
        <v>85.1</v>
      </c>
      <c r="P251" s="225">
        <f t="shared" si="15"/>
        <v>665.7</v>
      </c>
      <c r="Q251" s="246"/>
      <c r="R251" s="346"/>
      <c r="S251" s="346"/>
      <c r="T251" s="346"/>
      <c r="U251" s="346"/>
      <c r="V251" s="346"/>
      <c r="W251" s="346"/>
      <c r="X251" s="346"/>
      <c r="Y251" s="346"/>
      <c r="Z251" s="346"/>
      <c r="AA251" s="346"/>
      <c r="AB251" s="346"/>
      <c r="AC251" s="346"/>
      <c r="AD251" s="346"/>
      <c r="AE251" s="346"/>
    </row>
    <row r="252" spans="1:31" x14ac:dyDescent="0.25">
      <c r="A252" s="76" t="s">
        <v>24</v>
      </c>
      <c r="B252" s="226"/>
      <c r="C252" s="186">
        <f>C251*4/F251</f>
        <v>0.23301722469518094</v>
      </c>
      <c r="D252" s="186">
        <f>D251*9/F251</f>
        <v>0.15676407973679118</v>
      </c>
      <c r="E252" s="186">
        <f>E251*4/F251</f>
        <v>0.48925875749951614</v>
      </c>
      <c r="F252" s="187">
        <f>F251/2100</f>
        <v>0.24604761904761907</v>
      </c>
      <c r="G252" s="227"/>
      <c r="H252" s="186">
        <f>H251*4/K251</f>
        <v>0.2341495054321388</v>
      </c>
      <c r="I252" s="186">
        <f>I251*9/K251</f>
        <v>0.1532349602724177</v>
      </c>
      <c r="J252" s="186">
        <f>J251*4/K251</f>
        <v>0.50786443976001294</v>
      </c>
      <c r="K252" s="186">
        <f>K251/2450</f>
        <v>0.25171428571428572</v>
      </c>
      <c r="L252" s="227"/>
      <c r="M252" s="186">
        <f>M251*4/P251</f>
        <v>0.24815983175604622</v>
      </c>
      <c r="N252" s="186">
        <f>N251*9/P251</f>
        <v>0.1689950428120775</v>
      </c>
      <c r="O252" s="186">
        <f>O251*4/P251</f>
        <v>0.51134144509538826</v>
      </c>
      <c r="P252" s="187">
        <f>P251/2700</f>
        <v>0.24655555555555558</v>
      </c>
      <c r="Q252" s="246"/>
      <c r="R252" s="346"/>
      <c r="S252" s="346"/>
      <c r="T252" s="346"/>
      <c r="U252" s="346"/>
      <c r="V252" s="346"/>
      <c r="W252" s="346"/>
      <c r="X252" s="346"/>
      <c r="Y252" s="346"/>
      <c r="Z252" s="346"/>
      <c r="AA252" s="346"/>
      <c r="AB252" s="346"/>
      <c r="AC252" s="346"/>
      <c r="AD252" s="346"/>
      <c r="AE252" s="346"/>
    </row>
    <row r="253" spans="1:31" ht="15" customHeight="1" x14ac:dyDescent="0.25">
      <c r="A253" s="72"/>
      <c r="B253" s="235"/>
      <c r="C253" s="191"/>
      <c r="D253" s="191"/>
      <c r="E253" s="191"/>
      <c r="F253" s="191"/>
      <c r="G253" s="235"/>
      <c r="H253" s="191"/>
      <c r="I253" s="191"/>
      <c r="J253" s="191"/>
      <c r="K253" s="191"/>
      <c r="L253" s="235"/>
      <c r="M253" s="191"/>
      <c r="N253" s="191"/>
      <c r="O253" s="191"/>
      <c r="P253" s="191"/>
      <c r="Q253" s="246"/>
      <c r="R253" s="346"/>
      <c r="S253" s="346"/>
      <c r="T253" s="346"/>
      <c r="U253" s="346"/>
      <c r="V253" s="346"/>
      <c r="W253" s="346"/>
      <c r="X253" s="346"/>
      <c r="Y253" s="346"/>
      <c r="Z253" s="346"/>
      <c r="AA253" s="346"/>
      <c r="AB253" s="346"/>
      <c r="AC253" s="346"/>
      <c r="AD253" s="346"/>
      <c r="AE253" s="346"/>
    </row>
    <row r="254" spans="1:31" ht="25.5" customHeight="1" x14ac:dyDescent="0.25">
      <c r="A254" s="205" t="s">
        <v>26</v>
      </c>
      <c r="B254" s="205" t="s">
        <v>32</v>
      </c>
      <c r="C254" s="205" t="s">
        <v>33</v>
      </c>
      <c r="D254" s="205" t="s">
        <v>34</v>
      </c>
      <c r="E254" s="205" t="s">
        <v>35</v>
      </c>
      <c r="F254" s="205" t="s">
        <v>36</v>
      </c>
      <c r="G254" s="205" t="s">
        <v>37</v>
      </c>
      <c r="H254" s="205" t="s">
        <v>38</v>
      </c>
      <c r="I254" s="205" t="s">
        <v>39</v>
      </c>
      <c r="J254" s="205" t="s">
        <v>40</v>
      </c>
      <c r="K254" s="205" t="s">
        <v>41</v>
      </c>
      <c r="L254" s="205" t="s">
        <v>42</v>
      </c>
      <c r="M254" s="191"/>
      <c r="N254" s="202"/>
      <c r="O254" s="202"/>
      <c r="P254" s="202"/>
      <c r="Q254" s="246"/>
      <c r="R254" s="346"/>
      <c r="S254" s="346"/>
      <c r="T254" s="346"/>
      <c r="U254" s="346"/>
      <c r="V254" s="346"/>
      <c r="W254" s="346"/>
      <c r="X254" s="346"/>
      <c r="Y254" s="346"/>
      <c r="Z254" s="346"/>
      <c r="AA254" s="346"/>
      <c r="AB254" s="346"/>
      <c r="AC254" s="346"/>
      <c r="AD254" s="346"/>
      <c r="AE254" s="346"/>
    </row>
    <row r="255" spans="1:31" ht="16.5" customHeight="1" x14ac:dyDescent="0.25">
      <c r="A255" s="59" t="s">
        <v>27</v>
      </c>
      <c r="B255" s="244">
        <v>74.8</v>
      </c>
      <c r="C255" s="244">
        <v>0.1</v>
      </c>
      <c r="D255" s="244">
        <v>1.1000000000000001</v>
      </c>
      <c r="E255" s="244">
        <v>54.7</v>
      </c>
      <c r="F255" s="244">
        <v>0.4</v>
      </c>
      <c r="G255" s="244">
        <v>0.4</v>
      </c>
      <c r="H255" s="244">
        <v>7.2</v>
      </c>
      <c r="I255" s="244">
        <v>0.2</v>
      </c>
      <c r="J255" s="244">
        <v>71.2</v>
      </c>
      <c r="K255" s="244">
        <v>1.1000000000000001</v>
      </c>
      <c r="L255" s="244">
        <v>3.8</v>
      </c>
      <c r="M255" s="191"/>
      <c r="N255" s="246"/>
      <c r="O255" s="246"/>
      <c r="P255" s="246"/>
      <c r="Q255" s="246"/>
      <c r="R255" s="346"/>
      <c r="S255" s="346"/>
      <c r="T255" s="346"/>
      <c r="U255" s="346"/>
      <c r="V255" s="346"/>
      <c r="W255" s="346"/>
      <c r="X255" s="346"/>
      <c r="Y255" s="346"/>
      <c r="Z255" s="346"/>
      <c r="AA255" s="346"/>
      <c r="AB255" s="346"/>
      <c r="AC255" s="346"/>
      <c r="AD255" s="346"/>
      <c r="AE255" s="346"/>
    </row>
    <row r="256" spans="1:31" ht="14.65" customHeight="1" x14ac:dyDescent="0.25">
      <c r="A256" s="59" t="s">
        <v>25</v>
      </c>
      <c r="B256" s="244">
        <v>82.7</v>
      </c>
      <c r="C256" s="244">
        <v>0.1</v>
      </c>
      <c r="D256" s="244">
        <v>1.5</v>
      </c>
      <c r="E256" s="244">
        <v>63.5</v>
      </c>
      <c r="F256" s="244">
        <v>0.5</v>
      </c>
      <c r="G256" s="244">
        <v>0.4</v>
      </c>
      <c r="H256" s="244">
        <v>9.1999999999999993</v>
      </c>
      <c r="I256" s="244">
        <v>0.3</v>
      </c>
      <c r="J256" s="244">
        <v>85.2</v>
      </c>
      <c r="K256" s="244">
        <v>1.3</v>
      </c>
      <c r="L256" s="244">
        <v>5.0999999999999996</v>
      </c>
      <c r="M256" s="191"/>
      <c r="N256" s="202"/>
      <c r="O256" s="246"/>
      <c r="P256" s="246"/>
      <c r="Q256" s="246"/>
      <c r="R256" s="346"/>
      <c r="S256" s="346"/>
      <c r="T256" s="346"/>
      <c r="U256" s="346"/>
      <c r="V256" s="346"/>
      <c r="W256" s="346"/>
      <c r="X256" s="346"/>
      <c r="Y256" s="346"/>
      <c r="Z256" s="346"/>
      <c r="AA256" s="346"/>
      <c r="AB256" s="346"/>
      <c r="AC256" s="346"/>
      <c r="AD256" s="346"/>
      <c r="AE256" s="346"/>
    </row>
    <row r="257" spans="1:31" ht="15" customHeight="1" x14ac:dyDescent="0.25">
      <c r="A257" s="59" t="s">
        <v>28</v>
      </c>
      <c r="B257" s="244">
        <v>83.6</v>
      </c>
      <c r="C257" s="244">
        <v>0.3</v>
      </c>
      <c r="D257" s="244">
        <v>2.2000000000000002</v>
      </c>
      <c r="E257" s="244">
        <v>75.599999999999994</v>
      </c>
      <c r="F257" s="244">
        <v>0.6</v>
      </c>
      <c r="G257" s="244">
        <v>0.6</v>
      </c>
      <c r="H257" s="244">
        <v>10.4</v>
      </c>
      <c r="I257" s="244">
        <v>0.4</v>
      </c>
      <c r="J257" s="244">
        <v>95.4</v>
      </c>
      <c r="K257" s="244">
        <v>1.3</v>
      </c>
      <c r="L257" s="244">
        <v>5.3</v>
      </c>
      <c r="M257" s="191"/>
      <c r="N257" s="246"/>
      <c r="O257" s="246"/>
      <c r="P257" s="246"/>
      <c r="Q257" s="246"/>
      <c r="R257" s="346"/>
      <c r="S257" s="346"/>
      <c r="T257" s="346"/>
      <c r="U257" s="346"/>
      <c r="V257" s="346"/>
      <c r="W257" s="346"/>
      <c r="X257" s="346"/>
      <c r="Y257" s="346"/>
      <c r="Z257" s="346"/>
      <c r="AA257" s="346"/>
      <c r="AB257" s="346"/>
      <c r="AC257" s="346"/>
      <c r="AD257" s="346"/>
      <c r="AE257" s="346"/>
    </row>
    <row r="258" spans="1:31" ht="25.5" x14ac:dyDescent="0.25">
      <c r="A258" s="205" t="s">
        <v>29</v>
      </c>
      <c r="B258" s="206" t="s">
        <v>44</v>
      </c>
      <c r="C258" s="206" t="s">
        <v>45</v>
      </c>
      <c r="D258" s="206" t="s">
        <v>46</v>
      </c>
      <c r="E258" s="206" t="s">
        <v>47</v>
      </c>
      <c r="F258" s="206" t="s">
        <v>48</v>
      </c>
      <c r="G258" s="206" t="s">
        <v>49</v>
      </c>
      <c r="H258" s="191"/>
      <c r="I258" s="324" t="s">
        <v>43</v>
      </c>
      <c r="J258" s="323"/>
      <c r="K258" s="191"/>
      <c r="L258" s="192"/>
      <c r="M258" s="191"/>
      <c r="N258" s="246"/>
      <c r="O258" s="201"/>
      <c r="P258" s="191"/>
      <c r="Q258" s="246"/>
      <c r="R258" s="346"/>
      <c r="S258" s="346"/>
      <c r="T258" s="346"/>
      <c r="U258" s="346"/>
      <c r="V258" s="346"/>
      <c r="W258" s="346"/>
      <c r="X258" s="346"/>
      <c r="Y258" s="346"/>
      <c r="Z258" s="346"/>
      <c r="AA258" s="346"/>
      <c r="AB258" s="346"/>
      <c r="AC258" s="346"/>
      <c r="AD258" s="346"/>
      <c r="AE258" s="346"/>
    </row>
    <row r="259" spans="1:31" x14ac:dyDescent="0.25">
      <c r="A259" s="59" t="s">
        <v>27</v>
      </c>
      <c r="B259" s="244">
        <v>931.47</v>
      </c>
      <c r="C259" s="244">
        <v>213.4</v>
      </c>
      <c r="D259" s="244">
        <v>105</v>
      </c>
      <c r="E259" s="244">
        <v>409.7</v>
      </c>
      <c r="F259" s="244">
        <v>3.6</v>
      </c>
      <c r="G259" s="244">
        <v>0.3</v>
      </c>
      <c r="H259" s="193"/>
      <c r="I259" s="322">
        <v>13.6</v>
      </c>
      <c r="J259" s="323"/>
      <c r="K259" s="191"/>
      <c r="L259" s="192"/>
      <c r="M259" s="191"/>
      <c r="N259" s="191"/>
      <c r="O259" s="254"/>
      <c r="P259" s="202"/>
      <c r="Q259" s="246"/>
      <c r="R259" s="346"/>
      <c r="S259" s="346"/>
      <c r="T259" s="346"/>
      <c r="U259" s="346"/>
      <c r="V259" s="346"/>
      <c r="W259" s="346"/>
      <c r="X259" s="346"/>
      <c r="Y259" s="346"/>
      <c r="Z259" s="346"/>
      <c r="AA259" s="346"/>
      <c r="AB259" s="346"/>
      <c r="AC259" s="346"/>
      <c r="AD259" s="346"/>
      <c r="AE259" s="346"/>
    </row>
    <row r="260" spans="1:31" ht="25.5" x14ac:dyDescent="0.25">
      <c r="A260" s="59" t="s">
        <v>25</v>
      </c>
      <c r="B260" s="244" t="s">
        <v>143</v>
      </c>
      <c r="C260" s="244">
        <v>233.5</v>
      </c>
      <c r="D260" s="244">
        <v>129.30000000000001</v>
      </c>
      <c r="E260" s="244">
        <v>499.3</v>
      </c>
      <c r="F260" s="244">
        <v>4.3</v>
      </c>
      <c r="G260" s="244">
        <v>0.4</v>
      </c>
      <c r="H260" s="193"/>
      <c r="I260" s="322">
        <v>16.600000000000001</v>
      </c>
      <c r="J260" s="323"/>
      <c r="K260" s="191"/>
      <c r="L260" s="192"/>
      <c r="M260" s="191"/>
      <c r="N260" s="191"/>
      <c r="O260" s="201"/>
      <c r="P260" s="201"/>
      <c r="Q260" s="246"/>
      <c r="R260" s="346"/>
      <c r="S260" s="346"/>
      <c r="T260" s="346"/>
      <c r="U260" s="346"/>
      <c r="V260" s="346"/>
      <c r="W260" s="346"/>
      <c r="X260" s="346"/>
      <c r="Y260" s="346"/>
      <c r="Z260" s="346"/>
      <c r="AA260" s="346"/>
      <c r="AB260" s="346"/>
      <c r="AC260" s="346"/>
      <c r="AD260" s="346"/>
      <c r="AE260" s="346"/>
    </row>
    <row r="261" spans="1:31" ht="25.5" x14ac:dyDescent="0.25">
      <c r="A261" s="59" t="s">
        <v>28</v>
      </c>
      <c r="B261" s="244" t="s">
        <v>144</v>
      </c>
      <c r="C261" s="244">
        <v>243.7</v>
      </c>
      <c r="D261" s="244">
        <v>144.80000000000001</v>
      </c>
      <c r="E261" s="244">
        <v>553.4</v>
      </c>
      <c r="F261" s="244">
        <v>5</v>
      </c>
      <c r="G261" s="244">
        <v>0.4</v>
      </c>
      <c r="H261" s="193"/>
      <c r="I261" s="322">
        <v>19</v>
      </c>
      <c r="J261" s="323"/>
      <c r="K261" s="191"/>
      <c r="L261" s="192"/>
      <c r="M261" s="191"/>
      <c r="N261" s="191"/>
      <c r="O261" s="201"/>
      <c r="P261" s="201"/>
      <c r="Q261" s="246"/>
      <c r="R261" s="346"/>
      <c r="S261" s="346"/>
      <c r="T261" s="346"/>
      <c r="U261" s="346"/>
      <c r="V261" s="346"/>
      <c r="W261" s="346"/>
      <c r="X261" s="346"/>
      <c r="Y261" s="346"/>
      <c r="Z261" s="346"/>
      <c r="AA261" s="346"/>
      <c r="AB261" s="346"/>
      <c r="AC261" s="346"/>
      <c r="AD261" s="346"/>
      <c r="AE261" s="346"/>
    </row>
    <row r="262" spans="1:31" x14ac:dyDescent="0.25">
      <c r="A262" s="172"/>
      <c r="B262" s="198"/>
      <c r="C262" s="198"/>
      <c r="D262" s="198"/>
      <c r="E262" s="198"/>
      <c r="F262" s="198"/>
      <c r="G262" s="198"/>
      <c r="H262" s="193"/>
      <c r="I262" s="198"/>
      <c r="J262" s="198"/>
      <c r="K262" s="191"/>
      <c r="L262" s="192"/>
      <c r="M262" s="191"/>
      <c r="N262" s="191"/>
      <c r="O262" s="191"/>
      <c r="P262" s="191"/>
      <c r="Q262" s="248"/>
      <c r="R262" s="346"/>
      <c r="S262" s="346"/>
      <c r="T262" s="346"/>
      <c r="U262" s="346"/>
      <c r="V262" s="346"/>
      <c r="W262" s="346"/>
      <c r="X262" s="346"/>
      <c r="Y262" s="346"/>
      <c r="Z262" s="346"/>
      <c r="AA262" s="346"/>
      <c r="AB262" s="346"/>
      <c r="AC262" s="346"/>
      <c r="AD262" s="346"/>
      <c r="AE262" s="346"/>
    </row>
    <row r="263" spans="1:31" x14ac:dyDescent="0.25">
      <c r="A263" s="197"/>
      <c r="B263" s="198"/>
      <c r="C263" s="198"/>
      <c r="D263" s="198"/>
      <c r="E263" s="198"/>
      <c r="F263" s="198"/>
      <c r="G263" s="198"/>
      <c r="H263" s="193"/>
      <c r="I263" s="198"/>
      <c r="J263" s="198"/>
      <c r="K263" s="191"/>
      <c r="L263" s="192"/>
      <c r="M263" s="191"/>
      <c r="N263" s="191"/>
      <c r="O263" s="191"/>
      <c r="P263" s="191"/>
      <c r="Q263" s="246"/>
      <c r="R263" s="346"/>
      <c r="S263" s="346"/>
      <c r="T263" s="346"/>
      <c r="U263" s="346"/>
      <c r="V263" s="346"/>
      <c r="W263" s="346"/>
      <c r="X263" s="346"/>
      <c r="Y263" s="346"/>
      <c r="Z263" s="346"/>
      <c r="AA263" s="346"/>
      <c r="AB263" s="346"/>
      <c r="AC263" s="346"/>
      <c r="AD263" s="346"/>
      <c r="AE263" s="346"/>
    </row>
    <row r="264" spans="1:31" x14ac:dyDescent="0.25">
      <c r="A264" s="172"/>
      <c r="B264" s="198"/>
      <c r="C264" s="198"/>
      <c r="D264" s="198"/>
      <c r="E264" s="198"/>
      <c r="F264" s="198"/>
      <c r="G264" s="198"/>
      <c r="H264" s="193"/>
      <c r="I264" s="198"/>
      <c r="J264" s="198"/>
      <c r="K264" s="191"/>
      <c r="L264" s="192"/>
      <c r="M264" s="191"/>
      <c r="N264" s="191"/>
      <c r="O264" s="191"/>
      <c r="P264" s="191"/>
      <c r="Q264" s="248"/>
      <c r="R264" s="346"/>
      <c r="S264" s="346"/>
      <c r="T264" s="346"/>
      <c r="U264" s="346"/>
      <c r="V264" s="346"/>
      <c r="W264" s="346"/>
      <c r="X264" s="346"/>
      <c r="Y264" s="346"/>
      <c r="Z264" s="346"/>
      <c r="AA264" s="346"/>
      <c r="AB264" s="346"/>
      <c r="AC264" s="346"/>
      <c r="AD264" s="346"/>
      <c r="AE264" s="346"/>
    </row>
    <row r="265" spans="1:31" x14ac:dyDescent="0.25">
      <c r="A265" s="172"/>
      <c r="B265" s="198"/>
      <c r="C265" s="198"/>
      <c r="D265" s="198"/>
      <c r="E265" s="198"/>
      <c r="F265" s="198"/>
      <c r="G265" s="198"/>
      <c r="H265" s="193"/>
      <c r="I265" s="198"/>
      <c r="J265" s="198"/>
      <c r="K265" s="191"/>
      <c r="L265" s="192"/>
      <c r="M265" s="191"/>
      <c r="N265" s="191"/>
      <c r="O265" s="191"/>
      <c r="P265" s="191"/>
      <c r="Q265" s="248"/>
      <c r="R265" s="346"/>
      <c r="S265" s="346"/>
      <c r="T265" s="346"/>
      <c r="U265" s="346"/>
      <c r="V265" s="346"/>
      <c r="W265" s="346"/>
      <c r="X265" s="346"/>
      <c r="Y265" s="346"/>
      <c r="Z265" s="346"/>
      <c r="AA265" s="346"/>
      <c r="AB265" s="346"/>
      <c r="AC265" s="346"/>
      <c r="AD265" s="346"/>
      <c r="AE265" s="346"/>
    </row>
    <row r="266" spans="1:31" x14ac:dyDescent="0.25">
      <c r="A266" s="172"/>
      <c r="B266" s="198"/>
      <c r="C266" s="198"/>
      <c r="D266" s="198"/>
      <c r="E266" s="198"/>
      <c r="F266" s="198"/>
      <c r="G266" s="198"/>
      <c r="H266" s="193"/>
      <c r="I266" s="198"/>
      <c r="J266" s="198"/>
      <c r="K266" s="191"/>
      <c r="L266" s="192"/>
      <c r="M266" s="191"/>
      <c r="N266" s="191"/>
      <c r="O266" s="191"/>
      <c r="P266" s="191"/>
      <c r="Q266" s="248"/>
      <c r="R266" s="346"/>
      <c r="S266" s="346"/>
      <c r="T266" s="346"/>
      <c r="U266" s="346"/>
      <c r="V266" s="346"/>
      <c r="W266" s="346"/>
      <c r="X266" s="346"/>
      <c r="Y266" s="346"/>
      <c r="Z266" s="346"/>
      <c r="AA266" s="346"/>
      <c r="AB266" s="346"/>
      <c r="AC266" s="346"/>
      <c r="AD266" s="346"/>
      <c r="AE266" s="346"/>
    </row>
    <row r="267" spans="1:31" x14ac:dyDescent="0.25">
      <c r="A267" s="172"/>
      <c r="B267" s="198"/>
      <c r="C267" s="198"/>
      <c r="D267" s="198"/>
      <c r="E267" s="198"/>
      <c r="F267" s="198"/>
      <c r="G267" s="198"/>
      <c r="H267" s="193"/>
      <c r="I267" s="198"/>
      <c r="J267" s="198"/>
      <c r="K267" s="191"/>
      <c r="L267" s="192"/>
      <c r="M267" s="191"/>
      <c r="N267" s="191"/>
      <c r="O267" s="191"/>
      <c r="P267" s="191"/>
      <c r="Q267" s="248"/>
      <c r="R267" s="346"/>
      <c r="S267" s="346"/>
      <c r="T267" s="346"/>
      <c r="U267" s="346"/>
      <c r="V267" s="346"/>
      <c r="W267" s="346"/>
      <c r="X267" s="346"/>
      <c r="Y267" s="346"/>
      <c r="Z267" s="346"/>
      <c r="AA267" s="346"/>
      <c r="AB267" s="346"/>
      <c r="AC267" s="346"/>
      <c r="AD267" s="346"/>
      <c r="AE267" s="346"/>
    </row>
    <row r="268" spans="1:31" x14ac:dyDescent="0.25">
      <c r="A268" s="172"/>
      <c r="B268" s="198"/>
      <c r="C268" s="198"/>
      <c r="D268" s="198"/>
      <c r="E268" s="198"/>
      <c r="F268" s="198"/>
      <c r="G268" s="198"/>
      <c r="H268" s="193"/>
      <c r="I268" s="198"/>
      <c r="J268" s="198"/>
      <c r="K268" s="191"/>
      <c r="L268" s="192"/>
      <c r="M268" s="191"/>
      <c r="N268" s="191"/>
      <c r="O268" s="191"/>
      <c r="P268" s="191"/>
      <c r="Q268" s="248"/>
      <c r="R268" s="346"/>
      <c r="S268" s="346"/>
      <c r="T268" s="346"/>
      <c r="U268" s="346"/>
      <c r="V268" s="346"/>
      <c r="W268" s="346"/>
      <c r="X268" s="346"/>
      <c r="Y268" s="346"/>
      <c r="Z268" s="346"/>
      <c r="AA268" s="346"/>
      <c r="AB268" s="346"/>
      <c r="AC268" s="346"/>
      <c r="AD268" s="346"/>
      <c r="AE268" s="346"/>
    </row>
    <row r="269" spans="1:31" x14ac:dyDescent="0.25">
      <c r="A269" s="172"/>
      <c r="B269" s="198"/>
      <c r="C269" s="198"/>
      <c r="D269" s="198"/>
      <c r="E269" s="198"/>
      <c r="F269" s="198"/>
      <c r="G269" s="198"/>
      <c r="H269" s="193"/>
      <c r="I269" s="198"/>
      <c r="J269" s="198"/>
      <c r="K269" s="191"/>
      <c r="L269" s="192"/>
      <c r="M269" s="191"/>
      <c r="N269" s="191"/>
      <c r="O269" s="191"/>
      <c r="P269" s="191"/>
      <c r="Q269" s="248"/>
      <c r="R269" s="346"/>
      <c r="S269" s="346"/>
      <c r="T269" s="346"/>
      <c r="U269" s="346"/>
      <c r="V269" s="346"/>
      <c r="W269" s="346"/>
      <c r="X269" s="346"/>
      <c r="Y269" s="346"/>
      <c r="Z269" s="346"/>
      <c r="AA269" s="346"/>
      <c r="AB269" s="346"/>
      <c r="AC269" s="346"/>
      <c r="AD269" s="346"/>
      <c r="AE269" s="346"/>
    </row>
    <row r="270" spans="1:31" x14ac:dyDescent="0.25">
      <c r="A270" s="172"/>
      <c r="B270" s="198"/>
      <c r="C270" s="198"/>
      <c r="D270" s="198"/>
      <c r="E270" s="198"/>
      <c r="F270" s="198"/>
      <c r="G270" s="198"/>
      <c r="H270" s="193"/>
      <c r="I270" s="198"/>
      <c r="J270" s="198"/>
      <c r="K270" s="191"/>
      <c r="L270" s="192"/>
      <c r="M270" s="191"/>
      <c r="N270" s="191"/>
      <c r="O270" s="191"/>
      <c r="P270" s="191"/>
      <c r="Q270" s="248"/>
      <c r="R270" s="346"/>
      <c r="S270" s="346"/>
      <c r="T270" s="346"/>
      <c r="U270" s="346"/>
      <c r="V270" s="346"/>
      <c r="W270" s="346"/>
      <c r="X270" s="346"/>
      <c r="Y270" s="346"/>
      <c r="Z270" s="346"/>
      <c r="AA270" s="346"/>
      <c r="AB270" s="346"/>
      <c r="AC270" s="346"/>
      <c r="AD270" s="346"/>
      <c r="AE270" s="346"/>
    </row>
    <row r="271" spans="1:31" x14ac:dyDescent="0.25">
      <c r="A271" s="172"/>
      <c r="B271" s="198"/>
      <c r="C271" s="198"/>
      <c r="D271" s="198"/>
      <c r="E271" s="198"/>
      <c r="F271" s="198"/>
      <c r="G271" s="198"/>
      <c r="H271" s="193"/>
      <c r="I271" s="198"/>
      <c r="J271" s="198"/>
      <c r="K271" s="191"/>
      <c r="L271" s="192"/>
      <c r="M271" s="191"/>
      <c r="N271" s="191"/>
      <c r="O271" s="191"/>
      <c r="P271" s="191"/>
      <c r="Q271" s="248"/>
      <c r="R271" s="346"/>
      <c r="S271" s="346"/>
      <c r="T271" s="346"/>
      <c r="U271" s="346"/>
      <c r="V271" s="346"/>
      <c r="W271" s="346"/>
      <c r="X271" s="346"/>
      <c r="Y271" s="346"/>
      <c r="Z271" s="346"/>
      <c r="AA271" s="346"/>
      <c r="AB271" s="346"/>
      <c r="AC271" s="346"/>
      <c r="AD271" s="346"/>
      <c r="AE271" s="346"/>
    </row>
    <row r="272" spans="1:31" ht="16.5" customHeight="1" x14ac:dyDescent="0.25">
      <c r="A272" s="202" t="s">
        <v>69</v>
      </c>
      <c r="B272" s="192"/>
      <c r="C272" s="191"/>
      <c r="D272" s="191"/>
      <c r="E272" s="191"/>
      <c r="F272" s="191"/>
      <c r="G272" s="235"/>
      <c r="H272" s="191"/>
      <c r="I272" s="191"/>
      <c r="J272" s="191"/>
      <c r="K272" s="191"/>
      <c r="L272" s="235"/>
      <c r="M272" s="191"/>
      <c r="N272" s="191"/>
      <c r="O272" s="201"/>
      <c r="P272" s="201"/>
      <c r="Q272" s="246"/>
      <c r="R272" s="346"/>
      <c r="S272" s="346"/>
      <c r="T272" s="346"/>
      <c r="U272" s="346"/>
      <c r="V272" s="346"/>
      <c r="W272" s="346"/>
      <c r="X272" s="346"/>
      <c r="Y272" s="346"/>
      <c r="Z272" s="346"/>
      <c r="AA272" s="346"/>
      <c r="AB272" s="346"/>
      <c r="AC272" s="346"/>
      <c r="AD272" s="346"/>
      <c r="AE272" s="346"/>
    </row>
    <row r="273" spans="1:31" ht="15" customHeight="1" x14ac:dyDescent="0.25">
      <c r="A273" s="202" t="s">
        <v>14</v>
      </c>
      <c r="B273" s="192"/>
      <c r="C273" s="192"/>
      <c r="D273" s="192"/>
      <c r="E273" s="192"/>
      <c r="F273" s="192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246"/>
      <c r="R273" s="346"/>
      <c r="S273" s="346"/>
      <c r="T273" s="346"/>
      <c r="U273" s="346"/>
      <c r="V273" s="346"/>
      <c r="W273" s="346"/>
      <c r="X273" s="346"/>
      <c r="Y273" s="346"/>
      <c r="Z273" s="346"/>
      <c r="AA273" s="346"/>
      <c r="AB273" s="346"/>
      <c r="AC273" s="346"/>
      <c r="AD273" s="346"/>
      <c r="AE273" s="346"/>
    </row>
    <row r="274" spans="1:31" ht="15" customHeight="1" x14ac:dyDescent="0.25">
      <c r="A274" s="83">
        <v>1</v>
      </c>
      <c r="B274" s="214">
        <v>2</v>
      </c>
      <c r="C274" s="214">
        <v>3</v>
      </c>
      <c r="D274" s="214">
        <v>4</v>
      </c>
      <c r="E274" s="214">
        <v>5</v>
      </c>
      <c r="F274" s="214">
        <v>6</v>
      </c>
      <c r="G274" s="214">
        <v>7</v>
      </c>
      <c r="H274" s="214">
        <v>8</v>
      </c>
      <c r="I274" s="214">
        <v>9</v>
      </c>
      <c r="J274" s="214">
        <v>10</v>
      </c>
      <c r="K274" s="214">
        <v>11</v>
      </c>
      <c r="L274" s="214">
        <v>12</v>
      </c>
      <c r="M274" s="214">
        <v>13</v>
      </c>
      <c r="N274" s="214">
        <v>14</v>
      </c>
      <c r="O274" s="214">
        <v>15</v>
      </c>
      <c r="P274" s="214">
        <v>16</v>
      </c>
      <c r="Q274" s="246"/>
      <c r="R274" s="346"/>
      <c r="S274" s="346"/>
      <c r="T274" s="346"/>
      <c r="U274" s="346"/>
      <c r="V274" s="346"/>
      <c r="W274" s="346"/>
      <c r="X274" s="346"/>
      <c r="Y274" s="346"/>
      <c r="Z274" s="346"/>
      <c r="AA274" s="346"/>
      <c r="AB274" s="346"/>
      <c r="AC274" s="346"/>
      <c r="AD274" s="346"/>
      <c r="AE274" s="346"/>
    </row>
    <row r="275" spans="1:31" ht="16.899999999999999" customHeight="1" x14ac:dyDescent="0.25">
      <c r="A275" s="112" t="s">
        <v>197</v>
      </c>
      <c r="B275" s="114">
        <v>200</v>
      </c>
      <c r="C275" s="116">
        <v>6</v>
      </c>
      <c r="D275" s="116">
        <v>8.5</v>
      </c>
      <c r="E275" s="116">
        <v>2.1</v>
      </c>
      <c r="F275" s="116">
        <v>259</v>
      </c>
      <c r="G275" s="114">
        <v>250</v>
      </c>
      <c r="H275" s="116">
        <v>6</v>
      </c>
      <c r="I275" s="116">
        <v>9.5</v>
      </c>
      <c r="J275" s="116">
        <v>3.1</v>
      </c>
      <c r="K275" s="116">
        <v>299.2</v>
      </c>
      <c r="L275" s="114">
        <v>300</v>
      </c>
      <c r="M275" s="116">
        <v>6</v>
      </c>
      <c r="N275" s="116">
        <v>10.5</v>
      </c>
      <c r="O275" s="116">
        <v>4.0999999999999996</v>
      </c>
      <c r="P275" s="116">
        <v>357.8</v>
      </c>
      <c r="Q275" s="246"/>
      <c r="R275" s="346"/>
      <c r="S275" s="346"/>
      <c r="T275" s="346"/>
      <c r="U275" s="346"/>
      <c r="V275" s="346"/>
      <c r="W275" s="346"/>
      <c r="X275" s="346"/>
      <c r="Y275" s="346"/>
      <c r="Z275" s="346"/>
      <c r="AA275" s="346"/>
      <c r="AB275" s="346"/>
      <c r="AC275" s="346"/>
      <c r="AD275" s="346"/>
      <c r="AE275" s="346"/>
    </row>
    <row r="276" spans="1:31" ht="15" customHeight="1" x14ac:dyDescent="0.25">
      <c r="A276" s="163" t="s">
        <v>153</v>
      </c>
      <c r="B276" s="194">
        <v>200</v>
      </c>
      <c r="C276" s="99">
        <v>7.7</v>
      </c>
      <c r="D276" s="99">
        <v>4.3</v>
      </c>
      <c r="E276" s="99">
        <v>12.9</v>
      </c>
      <c r="F276" s="99">
        <v>122.3</v>
      </c>
      <c r="G276" s="194">
        <v>200</v>
      </c>
      <c r="H276" s="99">
        <v>7.7</v>
      </c>
      <c r="I276" s="99">
        <v>4.3</v>
      </c>
      <c r="J276" s="99">
        <v>12.9</v>
      </c>
      <c r="K276" s="99">
        <v>122.3</v>
      </c>
      <c r="L276" s="194">
        <v>200</v>
      </c>
      <c r="M276" s="99">
        <v>7.7</v>
      </c>
      <c r="N276" s="99">
        <v>4.3</v>
      </c>
      <c r="O276" s="99">
        <v>12.9</v>
      </c>
      <c r="P276" s="99">
        <v>122.3</v>
      </c>
      <c r="Q276" s="246"/>
      <c r="R276" s="346"/>
      <c r="S276" s="346"/>
      <c r="T276" s="346"/>
      <c r="U276" s="346"/>
      <c r="V276" s="346"/>
      <c r="W276" s="346"/>
      <c r="X276" s="346"/>
      <c r="Y276" s="346"/>
      <c r="Z276" s="346"/>
      <c r="AA276" s="346"/>
      <c r="AB276" s="346"/>
      <c r="AC276" s="346"/>
      <c r="AD276" s="346"/>
      <c r="AE276" s="346"/>
    </row>
    <row r="277" spans="1:31" x14ac:dyDescent="0.25">
      <c r="A277" s="8" t="s">
        <v>193</v>
      </c>
      <c r="B277" s="194">
        <v>120</v>
      </c>
      <c r="C277" s="99">
        <v>0.38</v>
      </c>
      <c r="D277" s="99">
        <v>0.05</v>
      </c>
      <c r="E277" s="99">
        <v>15.84</v>
      </c>
      <c r="F277" s="99">
        <v>87.2</v>
      </c>
      <c r="G277" s="194">
        <v>120</v>
      </c>
      <c r="H277" s="99">
        <v>0.38</v>
      </c>
      <c r="I277" s="99">
        <v>0.05</v>
      </c>
      <c r="J277" s="99">
        <v>15.84</v>
      </c>
      <c r="K277" s="99">
        <v>87.2</v>
      </c>
      <c r="L277" s="194">
        <v>120</v>
      </c>
      <c r="M277" s="99">
        <v>0.38</v>
      </c>
      <c r="N277" s="99">
        <v>0.05</v>
      </c>
      <c r="O277" s="99">
        <v>15.84</v>
      </c>
      <c r="P277" s="99">
        <v>87.2</v>
      </c>
      <c r="Q277" s="246"/>
      <c r="R277" s="346"/>
      <c r="S277" s="346"/>
      <c r="T277" s="346"/>
      <c r="U277" s="346"/>
      <c r="V277" s="346"/>
      <c r="W277" s="346"/>
      <c r="X277" s="346"/>
      <c r="Y277" s="346"/>
      <c r="Z277" s="346"/>
      <c r="AA277" s="346"/>
      <c r="AB277" s="346"/>
      <c r="AC277" s="346"/>
      <c r="AD277" s="346"/>
      <c r="AE277" s="346"/>
    </row>
    <row r="278" spans="1:31" ht="25.5" x14ac:dyDescent="0.25">
      <c r="A278" s="59" t="s">
        <v>146</v>
      </c>
      <c r="B278" s="205">
        <v>30</v>
      </c>
      <c r="C278" s="213">
        <v>2.2000000000000002</v>
      </c>
      <c r="D278" s="213">
        <v>0.3</v>
      </c>
      <c r="E278" s="213">
        <v>13.8</v>
      </c>
      <c r="F278" s="213">
        <v>67.5</v>
      </c>
      <c r="G278" s="205">
        <v>50</v>
      </c>
      <c r="H278" s="213">
        <v>3</v>
      </c>
      <c r="I278" s="213">
        <v>0.4</v>
      </c>
      <c r="J278" s="213">
        <v>18.3</v>
      </c>
      <c r="K278" s="213">
        <v>90</v>
      </c>
      <c r="L278" s="205">
        <v>50</v>
      </c>
      <c r="M278" s="213">
        <v>3</v>
      </c>
      <c r="N278" s="213">
        <v>0.4</v>
      </c>
      <c r="O278" s="213">
        <v>18.3</v>
      </c>
      <c r="P278" s="213">
        <v>90</v>
      </c>
      <c r="Q278" s="246"/>
      <c r="R278" s="346"/>
      <c r="S278" s="346"/>
      <c r="T278" s="346"/>
      <c r="U278" s="346"/>
      <c r="V278" s="346"/>
      <c r="W278" s="346"/>
      <c r="X278" s="346"/>
      <c r="Y278" s="346"/>
      <c r="Z278" s="346"/>
      <c r="AA278" s="346"/>
      <c r="AB278" s="346"/>
      <c r="AC278" s="346"/>
      <c r="AD278" s="346"/>
      <c r="AE278" s="346"/>
    </row>
    <row r="279" spans="1:31" x14ac:dyDescent="0.25">
      <c r="A279" s="75" t="s">
        <v>5</v>
      </c>
      <c r="B279" s="207"/>
      <c r="C279" s="225">
        <f>SUM(C275:C278)</f>
        <v>16.28</v>
      </c>
      <c r="D279" s="225">
        <f>SUM(D275:D278)</f>
        <v>13.150000000000002</v>
      </c>
      <c r="E279" s="225">
        <f>SUM(E275:E278)</f>
        <v>44.64</v>
      </c>
      <c r="F279" s="225">
        <f>SUM(F275:F278)</f>
        <v>536</v>
      </c>
      <c r="G279" s="207"/>
      <c r="H279" s="225">
        <f>SUM(H275:H278)</f>
        <v>17.079999999999998</v>
      </c>
      <c r="I279" s="225">
        <f>SUM(I275:I278)</f>
        <v>14.250000000000002</v>
      </c>
      <c r="J279" s="225">
        <f>SUM(J275:J278)</f>
        <v>50.14</v>
      </c>
      <c r="K279" s="225">
        <f>SUM(K275:K278)</f>
        <v>598.70000000000005</v>
      </c>
      <c r="L279" s="207"/>
      <c r="M279" s="225">
        <f>SUM(M275:M278)</f>
        <v>17.079999999999998</v>
      </c>
      <c r="N279" s="225">
        <f>SUM(N275:N278)</f>
        <v>15.250000000000002</v>
      </c>
      <c r="O279" s="225">
        <f>SUM(O275:O278)</f>
        <v>51.14</v>
      </c>
      <c r="P279" s="225">
        <f>SUM(P275:P278)</f>
        <v>657.30000000000007</v>
      </c>
      <c r="Q279" s="246"/>
      <c r="R279" s="346"/>
      <c r="S279" s="346"/>
      <c r="T279" s="346"/>
      <c r="U279" s="346"/>
      <c r="V279" s="346"/>
      <c r="W279" s="346"/>
      <c r="X279" s="346"/>
      <c r="Y279" s="346"/>
      <c r="Z279" s="346"/>
      <c r="AA279" s="346"/>
      <c r="AB279" s="346"/>
      <c r="AC279" s="346"/>
      <c r="AD279" s="346"/>
      <c r="AE279" s="346"/>
    </row>
    <row r="280" spans="1:31" x14ac:dyDescent="0.25">
      <c r="A280" s="76" t="s">
        <v>24</v>
      </c>
      <c r="B280" s="245"/>
      <c r="C280" s="186">
        <f>C279*4/F279</f>
        <v>0.12149253731343285</v>
      </c>
      <c r="D280" s="186">
        <f>D279*9/F279</f>
        <v>0.22080223880597019</v>
      </c>
      <c r="E280" s="186">
        <f>E279*4/F279</f>
        <v>0.33313432835820894</v>
      </c>
      <c r="F280" s="186">
        <f>F279/2100</f>
        <v>0.25523809523809526</v>
      </c>
      <c r="G280" s="245"/>
      <c r="H280" s="186">
        <f>H279*4/K279</f>
        <v>0.11411391347920492</v>
      </c>
      <c r="I280" s="186">
        <f>I279*9/K279</f>
        <v>0.21421413061633543</v>
      </c>
      <c r="J280" s="186">
        <f>J279*4/K279</f>
        <v>0.33499248371471518</v>
      </c>
      <c r="K280" s="186">
        <f>K279/2350</f>
        <v>0.25476595744680852</v>
      </c>
      <c r="L280" s="245"/>
      <c r="M280" s="186">
        <f>M279*4/P279</f>
        <v>0.10394036208732692</v>
      </c>
      <c r="N280" s="186">
        <f>N279*9/P279</f>
        <v>0.2088087631218622</v>
      </c>
      <c r="O280" s="186">
        <f>O279*4/P279</f>
        <v>0.31121253613266392</v>
      </c>
      <c r="P280" s="186">
        <f>P279/2600</f>
        <v>0.25280769230769234</v>
      </c>
      <c r="Q280" s="246"/>
      <c r="R280" s="346"/>
      <c r="S280" s="346"/>
      <c r="T280" s="346"/>
      <c r="U280" s="346"/>
      <c r="V280" s="346"/>
      <c r="W280" s="346"/>
      <c r="X280" s="346"/>
      <c r="Y280" s="346"/>
      <c r="Z280" s="346"/>
      <c r="AA280" s="346"/>
      <c r="AB280" s="346"/>
      <c r="AC280" s="346"/>
      <c r="AD280" s="346"/>
      <c r="AE280" s="346"/>
    </row>
    <row r="281" spans="1:31" x14ac:dyDescent="0.25">
      <c r="A281" s="74"/>
      <c r="B281" s="246"/>
      <c r="C281" s="202"/>
      <c r="D281" s="192"/>
      <c r="E281" s="192"/>
      <c r="F281" s="192"/>
      <c r="G281" s="192"/>
      <c r="H281" s="202"/>
      <c r="I281" s="192"/>
      <c r="J281" s="192"/>
      <c r="K281" s="192"/>
      <c r="L281" s="192"/>
      <c r="M281" s="202"/>
      <c r="N281" s="192"/>
      <c r="O281" s="192"/>
      <c r="P281" s="192"/>
      <c r="Q281" s="246"/>
      <c r="R281" s="346"/>
      <c r="S281" s="346"/>
      <c r="T281" s="346"/>
      <c r="U281" s="346"/>
      <c r="V281" s="346"/>
      <c r="W281" s="346"/>
      <c r="X281" s="346"/>
      <c r="Y281" s="346"/>
      <c r="Z281" s="346"/>
      <c r="AA281" s="346"/>
      <c r="AB281" s="346"/>
      <c r="AC281" s="346"/>
      <c r="AD281" s="346"/>
      <c r="AE281" s="346"/>
    </row>
    <row r="282" spans="1:31" ht="25.5" x14ac:dyDescent="0.25">
      <c r="A282" s="205" t="s">
        <v>26</v>
      </c>
      <c r="B282" s="205" t="s">
        <v>32</v>
      </c>
      <c r="C282" s="205" t="s">
        <v>33</v>
      </c>
      <c r="D282" s="205" t="s">
        <v>34</v>
      </c>
      <c r="E282" s="205" t="s">
        <v>35</v>
      </c>
      <c r="F282" s="205" t="s">
        <v>36</v>
      </c>
      <c r="G282" s="205" t="s">
        <v>37</v>
      </c>
      <c r="H282" s="205" t="s">
        <v>38</v>
      </c>
      <c r="I282" s="205" t="s">
        <v>39</v>
      </c>
      <c r="J282" s="205" t="s">
        <v>40</v>
      </c>
      <c r="K282" s="205" t="s">
        <v>41</v>
      </c>
      <c r="L282" s="205" t="s">
        <v>42</v>
      </c>
      <c r="M282" s="246"/>
      <c r="N282" s="246"/>
      <c r="O282" s="246"/>
      <c r="P282" s="246"/>
      <c r="Q282" s="246"/>
      <c r="R282" s="346"/>
      <c r="S282" s="346"/>
      <c r="T282" s="346"/>
      <c r="U282" s="346"/>
      <c r="V282" s="346"/>
      <c r="W282" s="346"/>
      <c r="X282" s="346"/>
      <c r="Y282" s="346"/>
      <c r="Z282" s="346"/>
      <c r="AA282" s="346"/>
      <c r="AB282" s="346"/>
      <c r="AC282" s="346"/>
      <c r="AD282" s="346"/>
      <c r="AE282" s="346"/>
    </row>
    <row r="283" spans="1:31" x14ac:dyDescent="0.25">
      <c r="A283" s="59" t="s">
        <v>27</v>
      </c>
      <c r="B283" s="213">
        <v>386.1</v>
      </c>
      <c r="C283" s="213">
        <v>0.1</v>
      </c>
      <c r="D283" s="213">
        <v>4.3</v>
      </c>
      <c r="E283" s="213">
        <v>50.8</v>
      </c>
      <c r="F283" s="213">
        <v>0.2</v>
      </c>
      <c r="G283" s="213">
        <v>0.3</v>
      </c>
      <c r="H283" s="213">
        <v>6.2</v>
      </c>
      <c r="I283" s="213">
        <v>0.4</v>
      </c>
      <c r="J283" s="213">
        <v>59</v>
      </c>
      <c r="K283" s="213">
        <v>1.3</v>
      </c>
      <c r="L283" s="213">
        <v>55.6</v>
      </c>
      <c r="M283" s="246"/>
      <c r="N283" s="246"/>
      <c r="O283" s="246"/>
      <c r="P283" s="246"/>
      <c r="Q283" s="246"/>
      <c r="R283" s="346"/>
      <c r="S283" s="346"/>
      <c r="T283" s="346"/>
      <c r="U283" s="346"/>
      <c r="V283" s="346"/>
      <c r="W283" s="346"/>
      <c r="X283" s="346"/>
      <c r="Y283" s="346"/>
      <c r="Z283" s="346"/>
      <c r="AA283" s="346"/>
      <c r="AB283" s="346"/>
      <c r="AC283" s="346"/>
      <c r="AD283" s="346"/>
      <c r="AE283" s="346"/>
    </row>
    <row r="284" spans="1:31" x14ac:dyDescent="0.25">
      <c r="A284" s="59" t="s">
        <v>25</v>
      </c>
      <c r="B284" s="213">
        <v>390.7</v>
      </c>
      <c r="C284" s="213">
        <v>0.1</v>
      </c>
      <c r="D284" s="213">
        <v>5.2</v>
      </c>
      <c r="E284" s="213">
        <v>59.4</v>
      </c>
      <c r="F284" s="213">
        <v>0.3</v>
      </c>
      <c r="G284" s="213">
        <v>0.3</v>
      </c>
      <c r="H284" s="213">
        <v>7.1</v>
      </c>
      <c r="I284" s="213">
        <v>0.5</v>
      </c>
      <c r="J284" s="213">
        <v>69.599999999999994</v>
      </c>
      <c r="K284" s="213">
        <v>1.3</v>
      </c>
      <c r="L284" s="213">
        <v>63.8</v>
      </c>
      <c r="M284" s="246"/>
      <c r="N284" s="246"/>
      <c r="O284" s="246"/>
      <c r="P284" s="246"/>
      <c r="Q284" s="246"/>
      <c r="R284" s="346"/>
      <c r="S284" s="346"/>
      <c r="T284" s="346"/>
      <c r="U284" s="346"/>
      <c r="V284" s="346"/>
      <c r="W284" s="346"/>
      <c r="X284" s="346"/>
      <c r="Y284" s="346"/>
      <c r="Z284" s="346"/>
      <c r="AA284" s="346"/>
      <c r="AB284" s="346"/>
      <c r="AC284" s="346"/>
      <c r="AD284" s="346"/>
      <c r="AE284" s="346"/>
    </row>
    <row r="285" spans="1:31" x14ac:dyDescent="0.25">
      <c r="A285" s="59" t="s">
        <v>28</v>
      </c>
      <c r="B285" s="213">
        <v>425.1</v>
      </c>
      <c r="C285" s="213">
        <v>0.1</v>
      </c>
      <c r="D285" s="213">
        <v>5.6</v>
      </c>
      <c r="E285" s="213">
        <v>74.400000000000006</v>
      </c>
      <c r="F285" s="213">
        <v>0.3</v>
      </c>
      <c r="G285" s="213">
        <v>0.4</v>
      </c>
      <c r="H285" s="213">
        <v>7.9</v>
      </c>
      <c r="I285" s="213">
        <v>0.6</v>
      </c>
      <c r="J285" s="213">
        <v>75.5</v>
      </c>
      <c r="K285" s="213">
        <v>1.5</v>
      </c>
      <c r="L285" s="213">
        <v>72.400000000000006</v>
      </c>
      <c r="M285" s="246"/>
      <c r="N285" s="246"/>
      <c r="O285" s="246"/>
      <c r="P285" s="246"/>
      <c r="Q285" s="246"/>
      <c r="R285" s="346"/>
      <c r="S285" s="346"/>
      <c r="T285" s="346"/>
      <c r="U285" s="346"/>
      <c r="V285" s="346"/>
      <c r="W285" s="346"/>
      <c r="X285" s="346"/>
      <c r="Y285" s="346"/>
      <c r="Z285" s="346"/>
      <c r="AA285" s="346"/>
      <c r="AB285" s="346"/>
      <c r="AC285" s="346"/>
      <c r="AD285" s="346"/>
      <c r="AE285" s="346"/>
    </row>
    <row r="286" spans="1:31" ht="25.5" x14ac:dyDescent="0.25">
      <c r="A286" s="205" t="s">
        <v>29</v>
      </c>
      <c r="B286" s="205" t="s">
        <v>44</v>
      </c>
      <c r="C286" s="205" t="s">
        <v>45</v>
      </c>
      <c r="D286" s="205" t="s">
        <v>46</v>
      </c>
      <c r="E286" s="205" t="s">
        <v>47</v>
      </c>
      <c r="F286" s="205" t="s">
        <v>48</v>
      </c>
      <c r="G286" s="205" t="s">
        <v>49</v>
      </c>
      <c r="H286" s="191"/>
      <c r="I286" s="340" t="s">
        <v>43</v>
      </c>
      <c r="J286" s="339"/>
      <c r="K286" s="191"/>
      <c r="L286" s="192"/>
      <c r="M286" s="246"/>
      <c r="N286" s="246"/>
      <c r="O286" s="246"/>
      <c r="P286" s="246"/>
      <c r="Q286" s="246"/>
      <c r="R286" s="346"/>
      <c r="S286" s="346"/>
      <c r="T286" s="346"/>
      <c r="U286" s="346"/>
      <c r="V286" s="346"/>
      <c r="W286" s="346"/>
      <c r="X286" s="346"/>
      <c r="Y286" s="346"/>
      <c r="Z286" s="346"/>
      <c r="AA286" s="346"/>
      <c r="AB286" s="346"/>
      <c r="AC286" s="346"/>
      <c r="AD286" s="346"/>
      <c r="AE286" s="346"/>
    </row>
    <row r="287" spans="1:31" x14ac:dyDescent="0.25">
      <c r="A287" s="59" t="s">
        <v>27</v>
      </c>
      <c r="B287" s="213">
        <v>786.5</v>
      </c>
      <c r="C287" s="213">
        <v>171.5</v>
      </c>
      <c r="D287" s="213">
        <v>54.4</v>
      </c>
      <c r="E287" s="213">
        <v>252.1</v>
      </c>
      <c r="F287" s="213">
        <v>3.2</v>
      </c>
      <c r="G287" s="213">
        <v>0.3</v>
      </c>
      <c r="H287" s="193"/>
      <c r="I287" s="325">
        <v>6.1</v>
      </c>
      <c r="J287" s="323"/>
      <c r="K287" s="191"/>
      <c r="L287" s="192"/>
      <c r="M287" s="246"/>
      <c r="N287" s="246"/>
      <c r="O287" s="246"/>
      <c r="P287" s="246"/>
      <c r="Q287" s="246"/>
      <c r="R287" s="346"/>
      <c r="S287" s="346"/>
      <c r="T287" s="346"/>
      <c r="U287" s="346"/>
      <c r="V287" s="346"/>
      <c r="W287" s="346"/>
      <c r="X287" s="346"/>
      <c r="Y287" s="346"/>
      <c r="Z287" s="346"/>
      <c r="AA287" s="346"/>
      <c r="AB287" s="346"/>
      <c r="AC287" s="346"/>
      <c r="AD287" s="346"/>
      <c r="AE287" s="346"/>
    </row>
    <row r="288" spans="1:31" x14ac:dyDescent="0.25">
      <c r="A288" s="59" t="s">
        <v>25</v>
      </c>
      <c r="B288" s="213">
        <v>884.3</v>
      </c>
      <c r="C288" s="213">
        <v>181.7</v>
      </c>
      <c r="D288" s="213">
        <v>64.2</v>
      </c>
      <c r="E288" s="213">
        <v>288.2</v>
      </c>
      <c r="F288" s="213">
        <v>3.6</v>
      </c>
      <c r="G288" s="213">
        <v>0.4</v>
      </c>
      <c r="H288" s="193"/>
      <c r="I288" s="325">
        <v>7.7</v>
      </c>
      <c r="J288" s="323"/>
      <c r="K288" s="191"/>
      <c r="L288" s="192"/>
      <c r="M288" s="246"/>
      <c r="N288" s="246"/>
      <c r="O288" s="246"/>
      <c r="P288" s="246"/>
      <c r="Q288" s="246"/>
      <c r="R288" s="346"/>
      <c r="S288" s="346"/>
      <c r="T288" s="346"/>
      <c r="U288" s="346"/>
      <c r="V288" s="346"/>
      <c r="W288" s="346"/>
      <c r="X288" s="346"/>
      <c r="Y288" s="346"/>
      <c r="Z288" s="346"/>
      <c r="AA288" s="346"/>
      <c r="AB288" s="346"/>
      <c r="AC288" s="346"/>
      <c r="AD288" s="346"/>
      <c r="AE288" s="346"/>
    </row>
    <row r="289" spans="1:31" x14ac:dyDescent="0.25">
      <c r="A289" s="59" t="s">
        <v>28</v>
      </c>
      <c r="B289" s="213">
        <v>987.1</v>
      </c>
      <c r="C289" s="213">
        <v>188.5</v>
      </c>
      <c r="D289" s="213">
        <v>70</v>
      </c>
      <c r="E289" s="213">
        <v>316.39999999999998</v>
      </c>
      <c r="F289" s="213">
        <v>4.0999999999999996</v>
      </c>
      <c r="G289" s="213">
        <v>0.4</v>
      </c>
      <c r="H289" s="193"/>
      <c r="I289" s="325">
        <v>8.1999999999999993</v>
      </c>
      <c r="J289" s="323"/>
      <c r="K289" s="191"/>
      <c r="L289" s="192"/>
      <c r="M289" s="246"/>
      <c r="N289" s="246"/>
      <c r="O289" s="246"/>
      <c r="P289" s="246"/>
      <c r="Q289" s="246"/>
      <c r="R289" s="346"/>
      <c r="S289" s="346"/>
      <c r="T289" s="346"/>
      <c r="U289" s="346"/>
      <c r="V289" s="346"/>
      <c r="W289" s="346"/>
      <c r="X289" s="346"/>
      <c r="Y289" s="346"/>
      <c r="Z289" s="346"/>
      <c r="AA289" s="346"/>
      <c r="AB289" s="346"/>
      <c r="AC289" s="346"/>
      <c r="AD289" s="346"/>
      <c r="AE289" s="346"/>
    </row>
    <row r="290" spans="1:31" x14ac:dyDescent="0.25">
      <c r="A290" s="15" t="s">
        <v>31</v>
      </c>
      <c r="B290" s="246"/>
      <c r="C290" s="246"/>
      <c r="D290" s="246"/>
      <c r="E290" s="246"/>
      <c r="F290" s="246"/>
      <c r="G290" s="246"/>
      <c r="H290" s="246"/>
      <c r="I290" s="246"/>
      <c r="J290" s="246"/>
      <c r="K290" s="246"/>
      <c r="L290" s="246"/>
      <c r="M290" s="246"/>
      <c r="N290" s="246"/>
      <c r="O290" s="246"/>
      <c r="P290" s="246"/>
      <c r="Q290" s="246"/>
      <c r="R290" s="346"/>
      <c r="S290" s="346"/>
      <c r="T290" s="346"/>
      <c r="U290" s="346"/>
      <c r="V290" s="346"/>
      <c r="W290" s="346"/>
      <c r="X290" s="346"/>
      <c r="Y290" s="346"/>
      <c r="Z290" s="346"/>
      <c r="AA290" s="346"/>
      <c r="AB290" s="346"/>
      <c r="AC290" s="346"/>
      <c r="AD290" s="346"/>
      <c r="AE290" s="346"/>
    </row>
    <row r="291" spans="1:31" ht="16.149999999999999" customHeight="1" x14ac:dyDescent="0.25">
      <c r="A291" s="4" t="s">
        <v>30</v>
      </c>
      <c r="B291" s="193"/>
      <c r="C291" s="193"/>
      <c r="D291" s="193"/>
      <c r="E291" s="193"/>
      <c r="F291" s="193"/>
      <c r="G291" s="193"/>
      <c r="H291" s="246"/>
      <c r="I291" s="246"/>
      <c r="J291" s="246"/>
      <c r="K291" s="246"/>
      <c r="L291" s="246"/>
      <c r="M291" s="246"/>
      <c r="N291" s="246"/>
      <c r="O291" s="246"/>
      <c r="P291" s="246"/>
      <c r="Q291" s="246"/>
      <c r="R291" s="346"/>
      <c r="S291" s="346"/>
      <c r="T291" s="346"/>
      <c r="U291" s="346"/>
      <c r="V291" s="346"/>
      <c r="W291" s="346"/>
      <c r="X291" s="346"/>
      <c r="Y291" s="346"/>
      <c r="Z291" s="346"/>
      <c r="AA291" s="346"/>
      <c r="AB291" s="346"/>
      <c r="AC291" s="346"/>
      <c r="AD291" s="346"/>
      <c r="AE291" s="346"/>
    </row>
    <row r="292" spans="1:31" ht="16.149999999999999" customHeight="1" x14ac:dyDescent="0.25">
      <c r="A292" s="4"/>
      <c r="B292" s="193"/>
      <c r="C292" s="193"/>
      <c r="D292" s="193"/>
      <c r="E292" s="193"/>
      <c r="F292" s="193"/>
      <c r="G292" s="193"/>
      <c r="H292" s="246"/>
      <c r="I292" s="246"/>
      <c r="J292" s="246"/>
      <c r="K292" s="246"/>
      <c r="L292" s="246"/>
      <c r="M292" s="246"/>
      <c r="N292" s="246"/>
      <c r="O292" s="246"/>
      <c r="P292" s="246"/>
      <c r="Q292" s="246"/>
      <c r="R292" s="348"/>
      <c r="S292" s="346"/>
      <c r="T292" s="346"/>
      <c r="U292" s="346"/>
      <c r="V292" s="346"/>
      <c r="W292" s="346"/>
      <c r="X292" s="346"/>
      <c r="Y292" s="346"/>
      <c r="Z292" s="346"/>
      <c r="AA292" s="346"/>
      <c r="AB292" s="346"/>
      <c r="AC292" s="346"/>
      <c r="AD292" s="346"/>
      <c r="AE292" s="346"/>
    </row>
    <row r="293" spans="1:31" ht="16.149999999999999" customHeight="1" x14ac:dyDescent="0.25">
      <c r="A293" s="172"/>
      <c r="B293" s="198"/>
      <c r="C293" s="198"/>
      <c r="D293" s="198"/>
      <c r="E293" s="198"/>
      <c r="F293" s="198"/>
      <c r="G293" s="198"/>
      <c r="H293" s="193"/>
      <c r="I293" s="198"/>
      <c r="J293" s="198"/>
      <c r="K293" s="191"/>
      <c r="L293" s="192"/>
      <c r="M293" s="191"/>
      <c r="N293" s="191"/>
      <c r="O293" s="191"/>
      <c r="P293" s="191"/>
      <c r="Q293" s="248"/>
      <c r="R293" s="346"/>
      <c r="S293" s="346"/>
      <c r="T293" s="346"/>
      <c r="U293" s="346"/>
      <c r="V293" s="346"/>
      <c r="W293" s="346"/>
      <c r="X293" s="346"/>
      <c r="Y293" s="346"/>
      <c r="Z293" s="346"/>
      <c r="AA293" s="346"/>
      <c r="AB293" s="346"/>
      <c r="AC293" s="346"/>
      <c r="AD293" s="346"/>
      <c r="AE293" s="346"/>
    </row>
    <row r="294" spans="1:31" ht="15" customHeight="1" x14ac:dyDescent="0.25">
      <c r="A294" s="197"/>
      <c r="B294" s="198"/>
      <c r="C294" s="198"/>
      <c r="D294" s="198"/>
      <c r="E294" s="198"/>
      <c r="F294" s="198"/>
      <c r="G294" s="198"/>
      <c r="H294" s="193"/>
      <c r="I294" s="198"/>
      <c r="J294" s="198"/>
      <c r="K294" s="191"/>
      <c r="L294" s="192"/>
      <c r="M294" s="191"/>
      <c r="N294" s="191"/>
      <c r="O294" s="191"/>
      <c r="P294" s="191"/>
      <c r="Q294" s="246"/>
      <c r="R294" s="346"/>
      <c r="S294" s="346"/>
      <c r="T294" s="346"/>
      <c r="U294" s="346"/>
      <c r="V294" s="346"/>
      <c r="W294" s="346"/>
      <c r="X294" s="346"/>
      <c r="Y294" s="346"/>
      <c r="Z294" s="346"/>
      <c r="AA294" s="346"/>
      <c r="AB294" s="346"/>
      <c r="AC294" s="346"/>
      <c r="AD294" s="346"/>
      <c r="AE294" s="346"/>
    </row>
    <row r="295" spans="1:31" x14ac:dyDescent="0.25">
      <c r="A295" s="172"/>
      <c r="B295" s="198"/>
      <c r="C295" s="198"/>
      <c r="D295" s="198"/>
      <c r="E295" s="198"/>
      <c r="F295" s="198"/>
      <c r="G295" s="198"/>
      <c r="H295" s="193"/>
      <c r="I295" s="198"/>
      <c r="J295" s="198"/>
      <c r="K295" s="191"/>
      <c r="L295" s="192"/>
      <c r="M295" s="191"/>
      <c r="N295" s="191"/>
      <c r="O295" s="191"/>
      <c r="P295" s="191"/>
      <c r="Q295" s="248"/>
      <c r="R295" s="346"/>
      <c r="S295" s="346"/>
      <c r="T295" s="346"/>
      <c r="U295" s="346"/>
      <c r="V295" s="346"/>
      <c r="W295" s="346"/>
      <c r="X295" s="346"/>
      <c r="Y295" s="346"/>
      <c r="Z295" s="346"/>
      <c r="AA295" s="346"/>
      <c r="AB295" s="346"/>
      <c r="AC295" s="346"/>
      <c r="AD295" s="346"/>
      <c r="AE295" s="346"/>
    </row>
    <row r="296" spans="1:31" x14ac:dyDescent="0.25">
      <c r="A296" s="172"/>
      <c r="B296" s="198"/>
      <c r="C296" s="198"/>
      <c r="D296" s="198"/>
      <c r="E296" s="198"/>
      <c r="F296" s="198"/>
      <c r="G296" s="198"/>
      <c r="H296" s="193"/>
      <c r="I296" s="198"/>
      <c r="J296" s="198"/>
      <c r="K296" s="191"/>
      <c r="L296" s="192"/>
      <c r="M296" s="191"/>
      <c r="N296" s="191"/>
      <c r="O296" s="191"/>
      <c r="P296" s="191"/>
      <c r="Q296" s="248"/>
      <c r="R296" s="346"/>
      <c r="S296" s="346"/>
      <c r="T296" s="346"/>
      <c r="U296" s="346"/>
      <c r="V296" s="346"/>
      <c r="W296" s="346"/>
      <c r="X296" s="346"/>
      <c r="Y296" s="346"/>
      <c r="Z296" s="346"/>
      <c r="AA296" s="346"/>
      <c r="AB296" s="346"/>
      <c r="AC296" s="346"/>
      <c r="AD296" s="346"/>
      <c r="AE296" s="346"/>
    </row>
    <row r="297" spans="1:31" x14ac:dyDescent="0.25">
      <c r="A297" s="172"/>
      <c r="B297" s="198"/>
      <c r="C297" s="198"/>
      <c r="D297" s="198"/>
      <c r="E297" s="198"/>
      <c r="F297" s="198"/>
      <c r="G297" s="198"/>
      <c r="H297" s="193"/>
      <c r="I297" s="198"/>
      <c r="J297" s="198"/>
      <c r="K297" s="191"/>
      <c r="L297" s="192"/>
      <c r="M297" s="191"/>
      <c r="N297" s="191"/>
      <c r="O297" s="191"/>
      <c r="P297" s="191"/>
      <c r="Q297" s="248"/>
      <c r="R297" s="346"/>
      <c r="S297" s="346"/>
      <c r="T297" s="346"/>
      <c r="U297" s="346"/>
      <c r="V297" s="346"/>
      <c r="W297" s="346"/>
      <c r="X297" s="346"/>
      <c r="Y297" s="346"/>
      <c r="Z297" s="346"/>
      <c r="AA297" s="346"/>
      <c r="AB297" s="346"/>
      <c r="AC297" s="346"/>
      <c r="AD297" s="346"/>
      <c r="AE297" s="346"/>
    </row>
    <row r="298" spans="1:31" x14ac:dyDescent="0.25">
      <c r="A298" s="172"/>
      <c r="B298" s="198"/>
      <c r="C298" s="198"/>
      <c r="D298" s="198"/>
      <c r="E298" s="198"/>
      <c r="F298" s="198"/>
      <c r="G298" s="198"/>
      <c r="H298" s="193"/>
      <c r="I298" s="198"/>
      <c r="J298" s="198"/>
      <c r="K298" s="191"/>
      <c r="L298" s="192"/>
      <c r="M298" s="191"/>
      <c r="N298" s="191"/>
      <c r="O298" s="191"/>
      <c r="P298" s="191"/>
      <c r="Q298" s="248"/>
      <c r="R298" s="346"/>
      <c r="S298" s="346"/>
      <c r="T298" s="346"/>
      <c r="U298" s="346"/>
      <c r="V298" s="346"/>
      <c r="W298" s="346"/>
      <c r="X298" s="346"/>
      <c r="Y298" s="346"/>
      <c r="Z298" s="346"/>
      <c r="AA298" s="346"/>
      <c r="AB298" s="346"/>
      <c r="AC298" s="346"/>
      <c r="AD298" s="346"/>
      <c r="AE298" s="346"/>
    </row>
    <row r="299" spans="1:31" x14ac:dyDescent="0.25">
      <c r="A299" s="172"/>
      <c r="B299" s="198"/>
      <c r="C299" s="198"/>
      <c r="D299" s="198"/>
      <c r="E299" s="198"/>
      <c r="F299" s="198"/>
      <c r="G299" s="198"/>
      <c r="H299" s="193"/>
      <c r="I299" s="198"/>
      <c r="J299" s="198"/>
      <c r="K299" s="191"/>
      <c r="L299" s="192"/>
      <c r="M299" s="191"/>
      <c r="N299" s="191"/>
      <c r="O299" s="191"/>
      <c r="P299" s="191"/>
      <c r="Q299" s="248"/>
      <c r="R299" s="346"/>
      <c r="S299" s="346"/>
      <c r="T299" s="346"/>
      <c r="U299" s="346"/>
      <c r="V299" s="346"/>
      <c r="W299" s="346"/>
      <c r="X299" s="346"/>
      <c r="Y299" s="346"/>
      <c r="Z299" s="346"/>
      <c r="AA299" s="346"/>
      <c r="AB299" s="346"/>
      <c r="AC299" s="346"/>
      <c r="AD299" s="346"/>
      <c r="AE299" s="346"/>
    </row>
    <row r="300" spans="1:31" ht="15" customHeight="1" x14ac:dyDescent="0.25">
      <c r="A300" s="172"/>
      <c r="B300" s="198"/>
      <c r="C300" s="198"/>
      <c r="D300" s="198"/>
      <c r="E300" s="198"/>
      <c r="F300" s="198"/>
      <c r="G300" s="198"/>
      <c r="H300" s="193"/>
      <c r="I300" s="198"/>
      <c r="J300" s="198"/>
      <c r="K300" s="191"/>
      <c r="L300" s="192"/>
      <c r="M300" s="191"/>
      <c r="N300" s="191"/>
      <c r="O300" s="191"/>
      <c r="P300" s="191"/>
      <c r="Q300" s="248"/>
      <c r="R300" s="346"/>
      <c r="S300" s="346"/>
      <c r="T300" s="346"/>
      <c r="U300" s="346"/>
      <c r="V300" s="346"/>
      <c r="W300" s="346"/>
      <c r="X300" s="346"/>
      <c r="Y300" s="346"/>
      <c r="Z300" s="346"/>
      <c r="AA300" s="346"/>
      <c r="AB300" s="346"/>
      <c r="AC300" s="346"/>
      <c r="AD300" s="346"/>
      <c r="AE300" s="346"/>
    </row>
    <row r="301" spans="1:31" x14ac:dyDescent="0.25">
      <c r="A301" s="172"/>
      <c r="B301" s="198"/>
      <c r="C301" s="198"/>
      <c r="D301" s="198"/>
      <c r="E301" s="198"/>
      <c r="F301" s="198"/>
      <c r="G301" s="198"/>
      <c r="H301" s="193"/>
      <c r="I301" s="198"/>
      <c r="J301" s="198"/>
      <c r="K301" s="191"/>
      <c r="L301" s="192"/>
      <c r="M301" s="191"/>
      <c r="N301" s="191"/>
      <c r="O301" s="191"/>
      <c r="P301" s="236"/>
      <c r="Q301" s="239"/>
      <c r="R301" s="346"/>
      <c r="S301" s="346"/>
      <c r="T301" s="346"/>
      <c r="U301" s="346"/>
      <c r="V301" s="346"/>
      <c r="W301" s="346"/>
      <c r="X301" s="346"/>
      <c r="Y301" s="346"/>
      <c r="Z301" s="346"/>
      <c r="AA301" s="346"/>
      <c r="AB301" s="346"/>
      <c r="AC301" s="346"/>
      <c r="AD301" s="346"/>
      <c r="AE301" s="346"/>
    </row>
    <row r="302" spans="1:31" x14ac:dyDescent="0.25">
      <c r="A302" s="202" t="s">
        <v>69</v>
      </c>
      <c r="B302" s="231"/>
      <c r="C302" s="231"/>
      <c r="D302" s="231"/>
      <c r="E302" s="231"/>
      <c r="F302" s="231"/>
      <c r="G302" s="231"/>
      <c r="H302" s="246"/>
      <c r="I302" s="246"/>
      <c r="J302" s="246"/>
      <c r="K302" s="246"/>
      <c r="L302" s="246"/>
      <c r="M302" s="246"/>
      <c r="N302" s="246"/>
      <c r="O302" s="246"/>
      <c r="P302" s="228"/>
      <c r="Q302" s="228"/>
      <c r="R302" s="346"/>
      <c r="S302" s="346"/>
      <c r="T302" s="346"/>
      <c r="U302" s="346"/>
      <c r="V302" s="346"/>
      <c r="W302" s="346"/>
      <c r="X302" s="346"/>
      <c r="Y302" s="346"/>
      <c r="Z302" s="346"/>
      <c r="AA302" s="346"/>
      <c r="AB302" s="346"/>
      <c r="AC302" s="346"/>
      <c r="AD302" s="346"/>
      <c r="AE302" s="346"/>
    </row>
    <row r="303" spans="1:31" x14ac:dyDescent="0.25">
      <c r="A303" s="202" t="s">
        <v>51</v>
      </c>
      <c r="B303" s="228"/>
      <c r="C303" s="199"/>
      <c r="D303" s="199"/>
      <c r="E303" s="199"/>
      <c r="F303" s="199"/>
      <c r="G303" s="199"/>
      <c r="H303" s="199"/>
      <c r="I303" s="199"/>
      <c r="J303" s="199"/>
      <c r="K303" s="199"/>
      <c r="L303" s="199"/>
      <c r="M303" s="199"/>
      <c r="N303" s="199"/>
      <c r="O303" s="199"/>
      <c r="P303" s="228"/>
      <c r="Q303" s="228"/>
      <c r="R303" s="346"/>
      <c r="S303" s="346"/>
      <c r="T303" s="346"/>
      <c r="U303" s="346"/>
      <c r="V303" s="346"/>
      <c r="W303" s="346"/>
      <c r="X303" s="346"/>
      <c r="Y303" s="346"/>
      <c r="Z303" s="346"/>
      <c r="AA303" s="346"/>
      <c r="AB303" s="346"/>
      <c r="AC303" s="346"/>
      <c r="AD303" s="346"/>
      <c r="AE303" s="346"/>
    </row>
    <row r="304" spans="1:31" x14ac:dyDescent="0.25">
      <c r="A304" s="202" t="s">
        <v>15</v>
      </c>
      <c r="B304" s="228"/>
      <c r="C304" s="228"/>
      <c r="D304" s="228"/>
      <c r="E304" s="228"/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346"/>
      <c r="S304" s="346"/>
      <c r="T304" s="346"/>
      <c r="U304" s="346"/>
      <c r="V304" s="346"/>
      <c r="W304" s="346"/>
      <c r="X304" s="346"/>
      <c r="Y304" s="346"/>
      <c r="Z304" s="346"/>
      <c r="AA304" s="346"/>
      <c r="AB304" s="346"/>
      <c r="AC304" s="346"/>
      <c r="AD304" s="346"/>
      <c r="AE304" s="346"/>
    </row>
    <row r="305" spans="1:31" x14ac:dyDescent="0.25">
      <c r="A305" s="80"/>
      <c r="B305" s="318" t="s">
        <v>1</v>
      </c>
      <c r="C305" s="319"/>
      <c r="D305" s="319"/>
      <c r="E305" s="319"/>
      <c r="F305" s="320"/>
      <c r="G305" s="318" t="s">
        <v>75</v>
      </c>
      <c r="H305" s="319"/>
      <c r="I305" s="319"/>
      <c r="J305" s="319"/>
      <c r="K305" s="320"/>
      <c r="L305" s="318" t="s">
        <v>76</v>
      </c>
      <c r="M305" s="319"/>
      <c r="N305" s="319"/>
      <c r="O305" s="319"/>
      <c r="P305" s="320"/>
      <c r="Q305" s="228"/>
      <c r="R305" s="346"/>
      <c r="S305" s="346"/>
      <c r="T305" s="346"/>
      <c r="U305" s="346"/>
      <c r="V305" s="346"/>
      <c r="W305" s="346"/>
      <c r="X305" s="346"/>
      <c r="Y305" s="346"/>
      <c r="Z305" s="346"/>
      <c r="AA305" s="346"/>
      <c r="AB305" s="346"/>
      <c r="AC305" s="346"/>
      <c r="AD305" s="346"/>
      <c r="AE305" s="346"/>
    </row>
    <row r="306" spans="1:31" ht="25.5" x14ac:dyDescent="0.25">
      <c r="A306" s="81" t="s">
        <v>3</v>
      </c>
      <c r="B306" s="176" t="s">
        <v>77</v>
      </c>
      <c r="C306" s="212" t="s">
        <v>59</v>
      </c>
      <c r="D306" s="212" t="s">
        <v>60</v>
      </c>
      <c r="E306" s="212" t="s">
        <v>61</v>
      </c>
      <c r="F306" s="212" t="s">
        <v>78</v>
      </c>
      <c r="G306" s="176" t="s">
        <v>77</v>
      </c>
      <c r="H306" s="212" t="s">
        <v>59</v>
      </c>
      <c r="I306" s="212" t="s">
        <v>60</v>
      </c>
      <c r="J306" s="212" t="s">
        <v>61</v>
      </c>
      <c r="K306" s="212" t="s">
        <v>78</v>
      </c>
      <c r="L306" s="176" t="s">
        <v>77</v>
      </c>
      <c r="M306" s="212" t="s">
        <v>59</v>
      </c>
      <c r="N306" s="212" t="s">
        <v>60</v>
      </c>
      <c r="O306" s="212" t="s">
        <v>61</v>
      </c>
      <c r="P306" s="212" t="s">
        <v>78</v>
      </c>
      <c r="Q306" s="228"/>
      <c r="R306" s="346"/>
      <c r="S306" s="346"/>
      <c r="T306" s="346"/>
      <c r="U306" s="346"/>
      <c r="V306" s="346"/>
      <c r="W306" s="346"/>
      <c r="X306" s="346"/>
      <c r="Y306" s="346"/>
      <c r="Z306" s="346"/>
      <c r="AA306" s="346"/>
      <c r="AB306" s="346"/>
      <c r="AC306" s="346"/>
      <c r="AD306" s="346"/>
      <c r="AE306" s="346"/>
    </row>
    <row r="307" spans="1:31" x14ac:dyDescent="0.25">
      <c r="A307" s="83">
        <v>1</v>
      </c>
      <c r="B307" s="177">
        <v>2</v>
      </c>
      <c r="C307" s="177">
        <v>3</v>
      </c>
      <c r="D307" s="177">
        <v>4</v>
      </c>
      <c r="E307" s="177">
        <v>5</v>
      </c>
      <c r="F307" s="177">
        <v>6</v>
      </c>
      <c r="G307" s="177">
        <v>7</v>
      </c>
      <c r="H307" s="177">
        <v>8</v>
      </c>
      <c r="I307" s="177">
        <v>9</v>
      </c>
      <c r="J307" s="177">
        <v>10</v>
      </c>
      <c r="K307" s="177">
        <v>11</v>
      </c>
      <c r="L307" s="177">
        <v>12</v>
      </c>
      <c r="M307" s="177">
        <v>13</v>
      </c>
      <c r="N307" s="177">
        <v>14</v>
      </c>
      <c r="O307" s="177">
        <v>15</v>
      </c>
      <c r="P307" s="177">
        <v>16</v>
      </c>
      <c r="Q307" s="228"/>
      <c r="R307" s="346"/>
      <c r="S307" s="346"/>
      <c r="T307" s="346"/>
      <c r="U307" s="346"/>
      <c r="V307" s="346"/>
      <c r="W307" s="346"/>
      <c r="X307" s="346"/>
      <c r="Y307" s="346"/>
      <c r="Z307" s="346"/>
      <c r="AA307" s="346"/>
      <c r="AB307" s="346"/>
      <c r="AC307" s="346"/>
      <c r="AD307" s="346"/>
      <c r="AE307" s="346"/>
    </row>
    <row r="308" spans="1:31" ht="25.5" x14ac:dyDescent="0.25">
      <c r="A308" s="126" t="s">
        <v>147</v>
      </c>
      <c r="B308" s="223">
        <v>200</v>
      </c>
      <c r="C308" s="222">
        <v>21.6</v>
      </c>
      <c r="D308" s="222">
        <v>4.2</v>
      </c>
      <c r="E308" s="222">
        <v>27.9</v>
      </c>
      <c r="F308" s="152">
        <v>238.4</v>
      </c>
      <c r="G308" s="223">
        <v>220</v>
      </c>
      <c r="H308" s="222">
        <v>22.6</v>
      </c>
      <c r="I308" s="222">
        <v>4.3</v>
      </c>
      <c r="J308" s="222">
        <v>30.5</v>
      </c>
      <c r="K308" s="222">
        <v>254.4</v>
      </c>
      <c r="L308" s="223">
        <v>250</v>
      </c>
      <c r="M308" s="222">
        <v>24.2</v>
      </c>
      <c r="N308" s="222">
        <v>4.4000000000000004</v>
      </c>
      <c r="O308" s="222">
        <v>35.5</v>
      </c>
      <c r="P308" s="222">
        <v>281.8</v>
      </c>
      <c r="Q308" s="228"/>
      <c r="R308" s="346"/>
      <c r="S308" s="346"/>
      <c r="T308" s="346"/>
      <c r="U308" s="346"/>
      <c r="V308" s="346"/>
      <c r="W308" s="346"/>
      <c r="X308" s="346"/>
      <c r="Y308" s="346"/>
      <c r="Z308" s="346"/>
      <c r="AA308" s="346"/>
      <c r="AB308" s="346"/>
      <c r="AC308" s="346"/>
      <c r="AD308" s="346"/>
      <c r="AE308" s="346"/>
    </row>
    <row r="309" spans="1:31" x14ac:dyDescent="0.25">
      <c r="A309" s="170" t="s">
        <v>192</v>
      </c>
      <c r="B309" s="181">
        <v>200</v>
      </c>
      <c r="C309" s="116">
        <v>4.3</v>
      </c>
      <c r="D309" s="116">
        <v>3.8</v>
      </c>
      <c r="E309" s="116">
        <v>7.2</v>
      </c>
      <c r="F309" s="116">
        <v>53</v>
      </c>
      <c r="G309" s="181">
        <v>200</v>
      </c>
      <c r="H309" s="116">
        <v>4.3</v>
      </c>
      <c r="I309" s="116">
        <v>3.8</v>
      </c>
      <c r="J309" s="116">
        <v>7.2</v>
      </c>
      <c r="K309" s="116">
        <v>53</v>
      </c>
      <c r="L309" s="181">
        <v>200</v>
      </c>
      <c r="M309" s="116">
        <v>4.3</v>
      </c>
      <c r="N309" s="116">
        <v>3.8</v>
      </c>
      <c r="O309" s="116">
        <v>7.2</v>
      </c>
      <c r="P309" s="116">
        <v>53</v>
      </c>
      <c r="Q309" s="228"/>
      <c r="R309" s="346"/>
      <c r="S309" s="346"/>
      <c r="T309" s="346"/>
      <c r="U309" s="346"/>
      <c r="V309" s="346"/>
      <c r="W309" s="346"/>
      <c r="X309" s="346"/>
      <c r="Y309" s="346"/>
      <c r="Z309" s="346"/>
      <c r="AA309" s="346"/>
      <c r="AB309" s="346"/>
      <c r="AC309" s="346"/>
      <c r="AD309" s="346"/>
      <c r="AE309" s="346"/>
    </row>
    <row r="310" spans="1:31" x14ac:dyDescent="0.25">
      <c r="A310" s="8" t="s">
        <v>193</v>
      </c>
      <c r="B310" s="194">
        <v>120</v>
      </c>
      <c r="C310" s="99">
        <v>0.38</v>
      </c>
      <c r="D310" s="99">
        <v>0.05</v>
      </c>
      <c r="E310" s="99">
        <v>15.84</v>
      </c>
      <c r="F310" s="99">
        <v>87.2</v>
      </c>
      <c r="G310" s="194">
        <v>120</v>
      </c>
      <c r="H310" s="99">
        <v>0.38</v>
      </c>
      <c r="I310" s="99">
        <v>0.05</v>
      </c>
      <c r="J310" s="99">
        <v>15.84</v>
      </c>
      <c r="K310" s="99">
        <v>87.2</v>
      </c>
      <c r="L310" s="194">
        <v>120</v>
      </c>
      <c r="M310" s="99">
        <v>0.38</v>
      </c>
      <c r="N310" s="99">
        <v>0.05</v>
      </c>
      <c r="O310" s="99">
        <v>15.84</v>
      </c>
      <c r="P310" s="99">
        <v>87.2</v>
      </c>
      <c r="Q310" s="228"/>
      <c r="R310" s="346"/>
      <c r="S310" s="346"/>
      <c r="T310" s="346"/>
      <c r="U310" s="346"/>
      <c r="V310" s="346"/>
      <c r="W310" s="346"/>
      <c r="X310" s="346"/>
      <c r="Y310" s="346"/>
      <c r="Z310" s="346"/>
      <c r="AA310" s="346"/>
      <c r="AB310" s="346"/>
      <c r="AC310" s="346"/>
      <c r="AD310" s="346"/>
      <c r="AE310" s="346"/>
    </row>
    <row r="311" spans="1:31" ht="25.5" customHeight="1" x14ac:dyDescent="0.25">
      <c r="A311" s="59" t="s">
        <v>146</v>
      </c>
      <c r="B311" s="205">
        <v>30</v>
      </c>
      <c r="C311" s="213">
        <v>2.2000000000000002</v>
      </c>
      <c r="D311" s="213">
        <v>0.3</v>
      </c>
      <c r="E311" s="213">
        <v>13.8</v>
      </c>
      <c r="F311" s="213">
        <v>67.5</v>
      </c>
      <c r="G311" s="205">
        <v>50</v>
      </c>
      <c r="H311" s="213">
        <v>3.7</v>
      </c>
      <c r="I311" s="213">
        <v>0.5</v>
      </c>
      <c r="J311" s="213">
        <v>22.9</v>
      </c>
      <c r="K311" s="213">
        <v>112.5</v>
      </c>
      <c r="L311" s="205">
        <v>50</v>
      </c>
      <c r="M311" s="213">
        <v>3.7</v>
      </c>
      <c r="N311" s="213">
        <v>0.5</v>
      </c>
      <c r="O311" s="213">
        <v>22.9</v>
      </c>
      <c r="P311" s="225">
        <v>112.5</v>
      </c>
      <c r="Q311" s="228"/>
      <c r="R311" s="346"/>
      <c r="S311" s="346"/>
      <c r="T311" s="346"/>
      <c r="U311" s="346"/>
      <c r="V311" s="346"/>
      <c r="W311" s="346"/>
      <c r="X311" s="346"/>
      <c r="Y311" s="346"/>
      <c r="Z311" s="346"/>
      <c r="AA311" s="346"/>
      <c r="AB311" s="346"/>
      <c r="AC311" s="346"/>
      <c r="AD311" s="346"/>
      <c r="AE311" s="346"/>
    </row>
    <row r="312" spans="1:31" ht="15.4" customHeight="1" x14ac:dyDescent="0.25">
      <c r="A312" s="75" t="s">
        <v>5</v>
      </c>
      <c r="B312" s="205">
        <f t="shared" ref="B312:P312" si="16">SUM(B308:B311)</f>
        <v>550</v>
      </c>
      <c r="C312" s="225">
        <f t="shared" si="16"/>
        <v>28.48</v>
      </c>
      <c r="D312" s="225">
        <f t="shared" si="16"/>
        <v>8.3500000000000014</v>
      </c>
      <c r="E312" s="225">
        <f t="shared" si="16"/>
        <v>64.739999999999995</v>
      </c>
      <c r="F312" s="225">
        <f t="shared" si="16"/>
        <v>446.09999999999997</v>
      </c>
      <c r="G312" s="205">
        <f t="shared" si="16"/>
        <v>590</v>
      </c>
      <c r="H312" s="225">
        <f t="shared" si="16"/>
        <v>30.98</v>
      </c>
      <c r="I312" s="225">
        <f t="shared" si="16"/>
        <v>8.65</v>
      </c>
      <c r="J312" s="225">
        <f t="shared" si="16"/>
        <v>76.44</v>
      </c>
      <c r="K312" s="225">
        <f t="shared" si="16"/>
        <v>507.09999999999997</v>
      </c>
      <c r="L312" s="205">
        <f t="shared" si="16"/>
        <v>620</v>
      </c>
      <c r="M312" s="225">
        <f t="shared" si="16"/>
        <v>32.58</v>
      </c>
      <c r="N312" s="225">
        <f t="shared" si="16"/>
        <v>8.75</v>
      </c>
      <c r="O312" s="225">
        <f t="shared" si="16"/>
        <v>81.44</v>
      </c>
      <c r="P312" s="225">
        <f t="shared" si="16"/>
        <v>534.5</v>
      </c>
      <c r="Q312" s="228"/>
      <c r="R312" s="346"/>
      <c r="S312" s="346"/>
      <c r="T312" s="346"/>
      <c r="U312" s="346"/>
      <c r="V312" s="346"/>
      <c r="W312" s="346"/>
      <c r="X312" s="346"/>
      <c r="Y312" s="346"/>
      <c r="Z312" s="346"/>
      <c r="AA312" s="346"/>
      <c r="AB312" s="346"/>
      <c r="AC312" s="346"/>
      <c r="AD312" s="346"/>
      <c r="AE312" s="346"/>
    </row>
    <row r="313" spans="1:31" ht="17.649999999999999" customHeight="1" x14ac:dyDescent="0.25">
      <c r="A313" s="76" t="s">
        <v>24</v>
      </c>
      <c r="B313" s="226"/>
      <c r="C313" s="186">
        <f>C312*4/F312</f>
        <v>0.25536875140103116</v>
      </c>
      <c r="D313" s="186">
        <f>D312*9/F312</f>
        <v>0.16845998655010089</v>
      </c>
      <c r="E313" s="186">
        <f>E312*4/F312</f>
        <v>0.58049764626765299</v>
      </c>
      <c r="F313" s="186">
        <f>F312/2100</f>
        <v>0.21242857142857141</v>
      </c>
      <c r="G313" s="227"/>
      <c r="H313" s="186">
        <f>H312*4/K312</f>
        <v>0.24436994675606391</v>
      </c>
      <c r="I313" s="186">
        <f>I312*9/K312</f>
        <v>0.15352001577598109</v>
      </c>
      <c r="J313" s="186">
        <f>J312*4/K312</f>
        <v>0.60295799645040427</v>
      </c>
      <c r="K313" s="186">
        <f>K312/2450</f>
        <v>0.20697959183673467</v>
      </c>
      <c r="L313" s="227"/>
      <c r="M313" s="186">
        <f>M312*4/P312</f>
        <v>0.24381665107577175</v>
      </c>
      <c r="N313" s="186">
        <f>N312*9/P312</f>
        <v>0.14733395696913001</v>
      </c>
      <c r="O313" s="186">
        <f>O312*4/P312</f>
        <v>0.60946679139382598</v>
      </c>
      <c r="P313" s="186">
        <f>P312/2700</f>
        <v>0.19796296296296295</v>
      </c>
      <c r="Q313" s="228"/>
      <c r="R313" s="346"/>
      <c r="S313" s="346"/>
      <c r="T313" s="346"/>
      <c r="U313" s="346"/>
      <c r="V313" s="346"/>
      <c r="W313" s="346"/>
      <c r="X313" s="346"/>
      <c r="Y313" s="346"/>
      <c r="Z313" s="346"/>
      <c r="AA313" s="346"/>
      <c r="AB313" s="346"/>
      <c r="AC313" s="346"/>
      <c r="AD313" s="346"/>
      <c r="AE313" s="346"/>
    </row>
    <row r="314" spans="1:31" x14ac:dyDescent="0.25">
      <c r="A314" s="72"/>
      <c r="B314" s="235"/>
      <c r="C314" s="191"/>
      <c r="D314" s="191"/>
      <c r="E314" s="191"/>
      <c r="F314" s="191"/>
      <c r="G314" s="235"/>
      <c r="H314" s="191"/>
      <c r="I314" s="191"/>
      <c r="J314" s="191"/>
      <c r="K314" s="191"/>
      <c r="L314" s="235"/>
      <c r="M314" s="191"/>
      <c r="N314" s="191"/>
      <c r="O314" s="191"/>
      <c r="P314" s="236"/>
      <c r="Q314" s="228"/>
      <c r="R314" s="346"/>
      <c r="S314" s="346"/>
      <c r="T314" s="346"/>
      <c r="U314" s="346"/>
      <c r="V314" s="346"/>
      <c r="W314" s="346"/>
      <c r="X314" s="346"/>
      <c r="Y314" s="346"/>
      <c r="Z314" s="346"/>
      <c r="AA314" s="346"/>
      <c r="AB314" s="346"/>
      <c r="AC314" s="346"/>
      <c r="AD314" s="346"/>
      <c r="AE314" s="346"/>
    </row>
    <row r="315" spans="1:31" ht="25.5" customHeight="1" x14ac:dyDescent="0.25">
      <c r="A315" s="205" t="s">
        <v>26</v>
      </c>
      <c r="B315" s="205" t="s">
        <v>32</v>
      </c>
      <c r="C315" s="205" t="s">
        <v>33</v>
      </c>
      <c r="D315" s="205" t="s">
        <v>34</v>
      </c>
      <c r="E315" s="205" t="s">
        <v>35</v>
      </c>
      <c r="F315" s="205" t="s">
        <v>36</v>
      </c>
      <c r="G315" s="205" t="s">
        <v>37</v>
      </c>
      <c r="H315" s="205" t="s">
        <v>38</v>
      </c>
      <c r="I315" s="205" t="s">
        <v>39</v>
      </c>
      <c r="J315" s="205" t="s">
        <v>40</v>
      </c>
      <c r="K315" s="205" t="s">
        <v>41</v>
      </c>
      <c r="L315" s="205" t="s">
        <v>42</v>
      </c>
      <c r="M315" s="191"/>
      <c r="N315" s="191"/>
      <c r="O315" s="191"/>
      <c r="P315" s="236"/>
      <c r="Q315" s="228"/>
      <c r="R315" s="346"/>
      <c r="S315" s="346"/>
      <c r="T315" s="346"/>
      <c r="U315" s="346"/>
      <c r="V315" s="346"/>
      <c r="W315" s="346"/>
      <c r="X315" s="346"/>
      <c r="Y315" s="346"/>
      <c r="Z315" s="346"/>
      <c r="AA315" s="346"/>
      <c r="AB315" s="346"/>
      <c r="AC315" s="346"/>
      <c r="AD315" s="346"/>
      <c r="AE315" s="346"/>
    </row>
    <row r="316" spans="1:31" x14ac:dyDescent="0.25">
      <c r="A316" s="77" t="s">
        <v>27</v>
      </c>
      <c r="B316" s="231">
        <v>590</v>
      </c>
      <c r="C316" s="267">
        <v>0.1</v>
      </c>
      <c r="D316" s="267">
        <v>4.5</v>
      </c>
      <c r="E316" s="267">
        <v>58.2</v>
      </c>
      <c r="F316" s="267">
        <v>0.2</v>
      </c>
      <c r="G316" s="267">
        <v>0.3</v>
      </c>
      <c r="H316" s="267">
        <v>15.3</v>
      </c>
      <c r="I316" s="267">
        <v>0.7</v>
      </c>
      <c r="J316" s="267">
        <v>58.8</v>
      </c>
      <c r="K316" s="267">
        <v>0.4</v>
      </c>
      <c r="L316" s="267">
        <v>45.2</v>
      </c>
      <c r="M316" s="191"/>
      <c r="N316" s="191"/>
      <c r="O316" s="191"/>
      <c r="P316" s="236"/>
      <c r="Q316" s="228"/>
      <c r="R316" s="346"/>
      <c r="S316" s="346"/>
      <c r="T316" s="346"/>
      <c r="U316" s="346"/>
      <c r="V316" s="346"/>
      <c r="W316" s="346"/>
      <c r="X316" s="346"/>
      <c r="Y316" s="346"/>
      <c r="Z316" s="346"/>
      <c r="AA316" s="346"/>
      <c r="AB316" s="346"/>
      <c r="AC316" s="346"/>
      <c r="AD316" s="346"/>
      <c r="AE316" s="346"/>
    </row>
    <row r="317" spans="1:31" x14ac:dyDescent="0.25">
      <c r="A317" s="59" t="s">
        <v>25</v>
      </c>
      <c r="B317" s="213">
        <v>619</v>
      </c>
      <c r="C317" s="213">
        <v>0.1</v>
      </c>
      <c r="D317" s="213">
        <v>4.8</v>
      </c>
      <c r="E317" s="213">
        <v>68</v>
      </c>
      <c r="F317" s="213">
        <v>0.3</v>
      </c>
      <c r="G317" s="213">
        <v>0.3</v>
      </c>
      <c r="H317" s="213">
        <v>16.600000000000001</v>
      </c>
      <c r="I317" s="213">
        <v>0.8</v>
      </c>
      <c r="J317" s="213">
        <v>78.5</v>
      </c>
      <c r="K317" s="213">
        <v>0.4</v>
      </c>
      <c r="L317" s="213">
        <v>54</v>
      </c>
      <c r="M317" s="191"/>
      <c r="N317" s="191"/>
      <c r="O317" s="191"/>
      <c r="P317" s="236"/>
      <c r="Q317" s="228"/>
      <c r="R317" s="346"/>
      <c r="S317" s="346"/>
      <c r="T317" s="346"/>
      <c r="U317" s="346"/>
      <c r="V317" s="346"/>
      <c r="W317" s="346"/>
      <c r="X317" s="346"/>
      <c r="Y317" s="346"/>
      <c r="Z317" s="346"/>
      <c r="AA317" s="346"/>
      <c r="AB317" s="346"/>
      <c r="AC317" s="346"/>
      <c r="AD317" s="346"/>
      <c r="AE317" s="346"/>
    </row>
    <row r="318" spans="1:31" x14ac:dyDescent="0.25">
      <c r="A318" s="59" t="s">
        <v>28</v>
      </c>
      <c r="B318" s="213">
        <v>882</v>
      </c>
      <c r="C318" s="213">
        <v>0.3</v>
      </c>
      <c r="D318" s="213">
        <v>5.0999999999999996</v>
      </c>
      <c r="E318" s="213">
        <v>69.900000000000006</v>
      </c>
      <c r="F318" s="213">
        <v>0.4</v>
      </c>
      <c r="G318" s="213">
        <v>0.3</v>
      </c>
      <c r="H318" s="213">
        <v>17.600000000000001</v>
      </c>
      <c r="I318" s="213">
        <v>0.9</v>
      </c>
      <c r="J318" s="213">
        <v>79.3</v>
      </c>
      <c r="K318" s="213">
        <v>0.4</v>
      </c>
      <c r="L318" s="213">
        <v>54.4</v>
      </c>
      <c r="M318" s="191"/>
      <c r="N318" s="191"/>
      <c r="O318" s="191"/>
      <c r="P318" s="236"/>
      <c r="Q318" s="228"/>
      <c r="R318" s="346"/>
      <c r="S318" s="346"/>
      <c r="T318" s="346"/>
      <c r="U318" s="346"/>
      <c r="V318" s="346"/>
      <c r="W318" s="346"/>
      <c r="X318" s="346"/>
      <c r="Y318" s="346"/>
      <c r="Z318" s="346"/>
      <c r="AA318" s="346"/>
      <c r="AB318" s="346"/>
      <c r="AC318" s="346"/>
      <c r="AD318" s="346"/>
      <c r="AE318" s="346"/>
    </row>
    <row r="319" spans="1:31" ht="25.5" x14ac:dyDescent="0.25">
      <c r="A319" s="206" t="s">
        <v>29</v>
      </c>
      <c r="B319" s="238" t="s">
        <v>44</v>
      </c>
      <c r="C319" s="238" t="s">
        <v>45</v>
      </c>
      <c r="D319" s="238" t="s">
        <v>46</v>
      </c>
      <c r="E319" s="238" t="s">
        <v>47</v>
      </c>
      <c r="F319" s="238" t="s">
        <v>48</v>
      </c>
      <c r="G319" s="238" t="s">
        <v>49</v>
      </c>
      <c r="H319" s="221"/>
      <c r="I319" s="332" t="s">
        <v>43</v>
      </c>
      <c r="J319" s="331"/>
      <c r="K319" s="221"/>
      <c r="L319" s="193"/>
      <c r="M319" s="191"/>
      <c r="N319" s="191"/>
      <c r="O319" s="191"/>
      <c r="P319" s="236"/>
      <c r="Q319" s="228"/>
      <c r="R319" s="346"/>
      <c r="S319" s="346"/>
      <c r="T319" s="346"/>
      <c r="U319" s="346"/>
      <c r="V319" s="346"/>
      <c r="W319" s="346"/>
      <c r="X319" s="346"/>
      <c r="Y319" s="346"/>
      <c r="Z319" s="346"/>
      <c r="AA319" s="346"/>
      <c r="AB319" s="346"/>
      <c r="AC319" s="346"/>
      <c r="AD319" s="346"/>
      <c r="AE319" s="346"/>
    </row>
    <row r="320" spans="1:31" x14ac:dyDescent="0.25">
      <c r="A320" s="59" t="s">
        <v>27</v>
      </c>
      <c r="B320" s="213">
        <v>991.8</v>
      </c>
      <c r="C320" s="213">
        <v>176.8</v>
      </c>
      <c r="D320" s="213">
        <v>66</v>
      </c>
      <c r="E320" s="213">
        <v>349.3</v>
      </c>
      <c r="F320" s="231">
        <v>2.2000000000000002</v>
      </c>
      <c r="G320" s="213">
        <v>0.7</v>
      </c>
      <c r="H320" s="193"/>
      <c r="I320" s="325">
        <v>6.9</v>
      </c>
      <c r="J320" s="331"/>
      <c r="K320" s="221"/>
      <c r="L320" s="193"/>
      <c r="M320" s="191"/>
      <c r="N320" s="191"/>
      <c r="O320" s="191"/>
      <c r="P320" s="236"/>
      <c r="Q320" s="228"/>
      <c r="R320" s="346"/>
      <c r="S320" s="346"/>
      <c r="T320" s="346"/>
      <c r="U320" s="346"/>
      <c r="V320" s="346"/>
      <c r="W320" s="346"/>
      <c r="X320" s="346"/>
      <c r="Y320" s="346"/>
      <c r="Z320" s="346"/>
      <c r="AA320" s="346"/>
      <c r="AB320" s="346"/>
      <c r="AC320" s="346"/>
      <c r="AD320" s="346"/>
      <c r="AE320" s="346"/>
    </row>
    <row r="321" spans="1:31" x14ac:dyDescent="0.25">
      <c r="A321" s="59" t="s">
        <v>25</v>
      </c>
      <c r="B321" s="213">
        <v>1039.5999999999999</v>
      </c>
      <c r="C321" s="213">
        <v>185.7</v>
      </c>
      <c r="D321" s="213">
        <v>74.3</v>
      </c>
      <c r="E321" s="213">
        <v>381.7</v>
      </c>
      <c r="F321" s="213">
        <v>2.4</v>
      </c>
      <c r="G321" s="213">
        <v>0.8</v>
      </c>
      <c r="H321" s="193"/>
      <c r="I321" s="325">
        <v>8.3000000000000007</v>
      </c>
      <c r="J321" s="331"/>
      <c r="K321" s="221"/>
      <c r="L321" s="193"/>
      <c r="M321" s="191"/>
      <c r="N321" s="191"/>
      <c r="O321" s="191"/>
      <c r="P321" s="236"/>
      <c r="Q321" s="228"/>
      <c r="R321" s="346"/>
      <c r="S321" s="346"/>
      <c r="T321" s="346"/>
      <c r="U321" s="346"/>
      <c r="V321" s="346"/>
      <c r="W321" s="346"/>
      <c r="X321" s="346"/>
      <c r="Y321" s="346"/>
      <c r="Z321" s="346"/>
      <c r="AA321" s="346"/>
      <c r="AB321" s="346"/>
      <c r="AC321" s="346"/>
      <c r="AD321" s="346"/>
      <c r="AE321" s="346"/>
    </row>
    <row r="322" spans="1:31" x14ac:dyDescent="0.25">
      <c r="A322" s="59" t="s">
        <v>28</v>
      </c>
      <c r="B322" s="213">
        <v>1207.2</v>
      </c>
      <c r="C322" s="213">
        <v>193.9</v>
      </c>
      <c r="D322" s="213">
        <v>81.7</v>
      </c>
      <c r="E322" s="213">
        <v>411.2</v>
      </c>
      <c r="F322" s="213">
        <v>2.6</v>
      </c>
      <c r="G322" s="213">
        <v>0.8</v>
      </c>
      <c r="H322" s="193"/>
      <c r="I322" s="325">
        <v>9.3000000000000007</v>
      </c>
      <c r="J322" s="331"/>
      <c r="K322" s="221"/>
      <c r="L322" s="193"/>
      <c r="M322" s="191"/>
      <c r="N322" s="191"/>
      <c r="O322" s="191"/>
      <c r="P322" s="236"/>
      <c r="Q322" s="228"/>
      <c r="R322" s="346"/>
      <c r="S322" s="346"/>
      <c r="T322" s="346"/>
      <c r="U322" s="346"/>
      <c r="V322" s="346"/>
      <c r="W322" s="346"/>
      <c r="X322" s="346"/>
      <c r="Y322" s="346"/>
      <c r="Z322" s="346"/>
      <c r="AA322" s="346"/>
      <c r="AB322" s="346"/>
      <c r="AC322" s="346"/>
      <c r="AD322" s="346"/>
      <c r="AE322" s="346"/>
    </row>
    <row r="323" spans="1:31" x14ac:dyDescent="0.25">
      <c r="A323" s="172"/>
      <c r="B323" s="198"/>
      <c r="C323" s="198"/>
      <c r="D323" s="198"/>
      <c r="E323" s="198"/>
      <c r="F323" s="198"/>
      <c r="G323" s="198"/>
      <c r="H323" s="193"/>
      <c r="I323" s="198"/>
      <c r="J323" s="198"/>
      <c r="K323" s="191"/>
      <c r="L323" s="192"/>
      <c r="M323" s="191"/>
      <c r="N323" s="191"/>
      <c r="O323" s="191"/>
      <c r="P323" s="236"/>
      <c r="Q323" s="239"/>
      <c r="R323" s="346"/>
      <c r="S323" s="346"/>
      <c r="T323" s="346"/>
      <c r="U323" s="346"/>
      <c r="V323" s="346"/>
      <c r="W323" s="346"/>
      <c r="X323" s="346"/>
      <c r="Y323" s="346"/>
      <c r="Z323" s="346"/>
      <c r="AA323" s="346"/>
      <c r="AB323" s="346"/>
      <c r="AC323" s="346"/>
      <c r="AD323" s="346"/>
      <c r="AE323" s="346"/>
    </row>
    <row r="324" spans="1:31" x14ac:dyDescent="0.25">
      <c r="A324" s="197"/>
      <c r="B324" s="198"/>
      <c r="C324" s="198"/>
      <c r="D324" s="198"/>
      <c r="E324" s="198"/>
      <c r="F324" s="198"/>
      <c r="G324" s="198"/>
      <c r="H324" s="193"/>
      <c r="I324" s="198"/>
      <c r="J324" s="198"/>
      <c r="K324" s="191"/>
      <c r="L324" s="192"/>
      <c r="M324" s="191"/>
      <c r="N324" s="191"/>
      <c r="O324" s="191"/>
      <c r="P324" s="236"/>
      <c r="Q324" s="228"/>
      <c r="R324" s="346"/>
      <c r="S324" s="346"/>
      <c r="T324" s="346"/>
      <c r="U324" s="346"/>
      <c r="V324" s="346"/>
      <c r="W324" s="346"/>
      <c r="X324" s="346"/>
      <c r="Y324" s="346"/>
      <c r="Z324" s="346"/>
      <c r="AA324" s="346"/>
      <c r="AB324" s="346"/>
      <c r="AC324" s="346"/>
      <c r="AD324" s="346"/>
      <c r="AE324" s="346"/>
    </row>
    <row r="325" spans="1:31" x14ac:dyDescent="0.25">
      <c r="A325" s="172"/>
      <c r="B325" s="198"/>
      <c r="C325" s="198"/>
      <c r="D325" s="198"/>
      <c r="E325" s="198"/>
      <c r="F325" s="198"/>
      <c r="G325" s="198"/>
      <c r="H325" s="193"/>
      <c r="I325" s="198"/>
      <c r="J325" s="198"/>
      <c r="K325" s="191"/>
      <c r="L325" s="192"/>
      <c r="M325" s="191"/>
      <c r="N325" s="191"/>
      <c r="O325" s="191"/>
      <c r="P325" s="236"/>
      <c r="Q325" s="239"/>
      <c r="R325" s="346"/>
      <c r="S325" s="346"/>
      <c r="T325" s="346"/>
      <c r="U325" s="346"/>
      <c r="V325" s="346"/>
      <c r="W325" s="346"/>
      <c r="X325" s="346"/>
      <c r="Y325" s="346"/>
      <c r="Z325" s="346"/>
      <c r="AA325" s="346"/>
      <c r="AB325" s="346"/>
      <c r="AC325" s="346"/>
      <c r="AD325" s="346"/>
      <c r="AE325" s="346"/>
    </row>
    <row r="326" spans="1:31" x14ac:dyDescent="0.25">
      <c r="A326" s="172"/>
      <c r="B326" s="198"/>
      <c r="C326" s="198"/>
      <c r="D326" s="198"/>
      <c r="E326" s="198"/>
      <c r="F326" s="198"/>
      <c r="G326" s="198"/>
      <c r="H326" s="193"/>
      <c r="I326" s="198"/>
      <c r="J326" s="198"/>
      <c r="K326" s="191"/>
      <c r="L326" s="192"/>
      <c r="M326" s="191"/>
      <c r="N326" s="191"/>
      <c r="O326" s="191"/>
      <c r="P326" s="236"/>
      <c r="Q326" s="239"/>
      <c r="R326" s="346"/>
      <c r="S326" s="346"/>
      <c r="T326" s="346"/>
      <c r="U326" s="346"/>
      <c r="V326" s="346"/>
      <c r="W326" s="346"/>
      <c r="X326" s="346"/>
      <c r="Y326" s="346"/>
      <c r="Z326" s="346"/>
      <c r="AA326" s="346"/>
      <c r="AB326" s="346"/>
      <c r="AC326" s="346"/>
      <c r="AD326" s="346"/>
      <c r="AE326" s="346"/>
    </row>
    <row r="327" spans="1:31" x14ac:dyDescent="0.25">
      <c r="A327" s="172"/>
      <c r="B327" s="198"/>
      <c r="C327" s="198"/>
      <c r="D327" s="198"/>
      <c r="E327" s="198"/>
      <c r="F327" s="198"/>
      <c r="G327" s="198"/>
      <c r="H327" s="193"/>
      <c r="I327" s="198"/>
      <c r="J327" s="198"/>
      <c r="K327" s="191"/>
      <c r="L327" s="192"/>
      <c r="M327" s="191"/>
      <c r="N327" s="191"/>
      <c r="O327" s="191"/>
      <c r="P327" s="236"/>
      <c r="Q327" s="239"/>
      <c r="R327" s="346"/>
      <c r="S327" s="346"/>
      <c r="T327" s="346"/>
      <c r="U327" s="346"/>
      <c r="V327" s="346"/>
      <c r="W327" s="346"/>
      <c r="X327" s="346"/>
      <c r="Y327" s="346"/>
      <c r="Z327" s="346"/>
      <c r="AA327" s="346"/>
      <c r="AB327" s="346"/>
      <c r="AC327" s="346"/>
      <c r="AD327" s="346"/>
      <c r="AE327" s="346"/>
    </row>
    <row r="328" spans="1:31" x14ac:dyDescent="0.25">
      <c r="A328" s="172"/>
      <c r="B328" s="198"/>
      <c r="C328" s="198"/>
      <c r="D328" s="198"/>
      <c r="E328" s="198"/>
      <c r="F328" s="198"/>
      <c r="G328" s="198"/>
      <c r="H328" s="193"/>
      <c r="I328" s="198"/>
      <c r="J328" s="198"/>
      <c r="K328" s="191"/>
      <c r="L328" s="192"/>
      <c r="M328" s="191"/>
      <c r="N328" s="191"/>
      <c r="O328" s="191"/>
      <c r="P328" s="236"/>
      <c r="Q328" s="239"/>
      <c r="R328" s="346"/>
      <c r="S328" s="346"/>
      <c r="T328" s="346"/>
      <c r="U328" s="346"/>
      <c r="V328" s="346"/>
      <c r="W328" s="346"/>
      <c r="X328" s="346"/>
      <c r="Y328" s="346"/>
      <c r="Z328" s="346"/>
      <c r="AA328" s="346"/>
      <c r="AB328" s="346"/>
      <c r="AC328" s="346"/>
      <c r="AD328" s="346"/>
      <c r="AE328" s="346"/>
    </row>
    <row r="329" spans="1:31" x14ac:dyDescent="0.25">
      <c r="A329" s="172"/>
      <c r="B329" s="198"/>
      <c r="C329" s="198"/>
      <c r="D329" s="198"/>
      <c r="E329" s="198"/>
      <c r="F329" s="198"/>
      <c r="G329" s="198"/>
      <c r="H329" s="193"/>
      <c r="I329" s="198"/>
      <c r="J329" s="198"/>
      <c r="K329" s="191"/>
      <c r="L329" s="192"/>
      <c r="M329" s="191"/>
      <c r="N329" s="191"/>
      <c r="O329" s="191"/>
      <c r="P329" s="236"/>
      <c r="Q329" s="239"/>
      <c r="R329" s="346"/>
      <c r="S329" s="346"/>
      <c r="T329" s="346"/>
      <c r="U329" s="346"/>
      <c r="V329" s="346"/>
      <c r="W329" s="346"/>
      <c r="X329" s="346"/>
      <c r="Y329" s="346"/>
      <c r="Z329" s="346"/>
      <c r="AA329" s="346"/>
      <c r="AB329" s="346"/>
      <c r="AC329" s="346"/>
      <c r="AD329" s="346"/>
      <c r="AE329" s="346"/>
    </row>
    <row r="330" spans="1:31" x14ac:dyDescent="0.25">
      <c r="A330" s="172"/>
      <c r="B330" s="198"/>
      <c r="C330" s="198"/>
      <c r="D330" s="198"/>
      <c r="E330" s="198"/>
      <c r="F330" s="198"/>
      <c r="G330" s="198"/>
      <c r="H330" s="193"/>
      <c r="I330" s="198"/>
      <c r="J330" s="198"/>
      <c r="K330" s="191"/>
      <c r="L330" s="192"/>
      <c r="M330" s="191"/>
      <c r="N330" s="191"/>
      <c r="O330" s="191"/>
      <c r="P330" s="236"/>
      <c r="Q330" s="239"/>
      <c r="R330" s="346"/>
      <c r="S330" s="346"/>
      <c r="T330" s="346"/>
      <c r="U330" s="346"/>
      <c r="V330" s="346"/>
      <c r="W330" s="346"/>
      <c r="X330" s="346"/>
      <c r="Y330" s="346"/>
      <c r="Z330" s="346"/>
      <c r="AA330" s="346"/>
      <c r="AB330" s="346"/>
      <c r="AC330" s="346"/>
      <c r="AD330" s="346"/>
      <c r="AE330" s="346"/>
    </row>
    <row r="331" spans="1:31" x14ac:dyDescent="0.25">
      <c r="A331" s="202" t="s">
        <v>69</v>
      </c>
      <c r="B331" s="192"/>
      <c r="C331" s="192"/>
      <c r="D331" s="192"/>
      <c r="E331" s="192"/>
      <c r="F331" s="192"/>
      <c r="G331" s="192"/>
      <c r="H331" s="191"/>
      <c r="I331" s="191"/>
      <c r="J331" s="191"/>
      <c r="K331" s="191"/>
      <c r="L331" s="192"/>
      <c r="M331" s="191"/>
      <c r="N331" s="191"/>
      <c r="O331" s="191"/>
      <c r="P331" s="236"/>
      <c r="Q331" s="228"/>
      <c r="R331" s="346"/>
      <c r="S331" s="346"/>
      <c r="T331" s="346"/>
      <c r="U331" s="346"/>
      <c r="V331" s="346"/>
      <c r="W331" s="346"/>
      <c r="X331" s="346"/>
      <c r="Y331" s="346"/>
      <c r="Z331" s="346"/>
      <c r="AA331" s="346"/>
      <c r="AB331" s="346"/>
      <c r="AC331" s="346"/>
      <c r="AD331" s="346"/>
      <c r="AE331" s="346"/>
    </row>
    <row r="332" spans="1:31" x14ac:dyDescent="0.25">
      <c r="A332" s="202" t="s">
        <v>16</v>
      </c>
      <c r="B332" s="192"/>
      <c r="C332" s="192"/>
      <c r="D332" s="192"/>
      <c r="E332" s="192"/>
      <c r="F332" s="235"/>
      <c r="G332" s="192"/>
      <c r="H332" s="192"/>
      <c r="I332" s="192"/>
      <c r="J332" s="192"/>
      <c r="K332" s="235"/>
      <c r="L332" s="192"/>
      <c r="M332" s="192"/>
      <c r="N332" s="192"/>
      <c r="O332" s="192"/>
      <c r="P332" s="240"/>
      <c r="Q332" s="228"/>
      <c r="R332" s="346"/>
      <c r="S332" s="346"/>
      <c r="T332" s="346"/>
      <c r="U332" s="346"/>
      <c r="V332" s="346"/>
      <c r="W332" s="346"/>
      <c r="X332" s="346"/>
      <c r="Y332" s="346"/>
      <c r="Z332" s="346"/>
      <c r="AA332" s="346"/>
      <c r="AB332" s="346"/>
      <c r="AC332" s="346"/>
      <c r="AD332" s="346"/>
      <c r="AE332" s="346"/>
    </row>
    <row r="333" spans="1:31" x14ac:dyDescent="0.25">
      <c r="A333" s="83">
        <v>1</v>
      </c>
      <c r="B333" s="177">
        <v>2</v>
      </c>
      <c r="C333" s="177">
        <v>3</v>
      </c>
      <c r="D333" s="177">
        <v>4</v>
      </c>
      <c r="E333" s="177">
        <v>5</v>
      </c>
      <c r="F333" s="177">
        <v>6</v>
      </c>
      <c r="G333" s="177">
        <v>7</v>
      </c>
      <c r="H333" s="177">
        <v>8</v>
      </c>
      <c r="I333" s="177">
        <v>9</v>
      </c>
      <c r="J333" s="177">
        <v>10</v>
      </c>
      <c r="K333" s="177">
        <v>11</v>
      </c>
      <c r="L333" s="177">
        <v>12</v>
      </c>
      <c r="M333" s="177">
        <v>13</v>
      </c>
      <c r="N333" s="177">
        <v>14</v>
      </c>
      <c r="O333" s="177">
        <v>15</v>
      </c>
      <c r="P333" s="177">
        <v>16</v>
      </c>
      <c r="Q333" s="228"/>
      <c r="R333" s="346"/>
      <c r="S333" s="346"/>
      <c r="T333" s="346"/>
      <c r="U333" s="346"/>
      <c r="V333" s="346"/>
      <c r="W333" s="346"/>
      <c r="X333" s="346"/>
      <c r="Y333" s="346"/>
      <c r="Z333" s="346"/>
      <c r="AA333" s="346"/>
      <c r="AB333" s="346"/>
      <c r="AC333" s="346"/>
      <c r="AD333" s="346"/>
      <c r="AE333" s="346"/>
    </row>
    <row r="334" spans="1:31" ht="25.5" x14ac:dyDescent="0.25">
      <c r="A334" s="126" t="s">
        <v>149</v>
      </c>
      <c r="B334" s="232">
        <v>200</v>
      </c>
      <c r="C334" s="230">
        <v>15.1</v>
      </c>
      <c r="D334" s="230">
        <v>5.7</v>
      </c>
      <c r="E334" s="230">
        <v>13.3</v>
      </c>
      <c r="F334" s="230">
        <v>320.89999999999998</v>
      </c>
      <c r="G334" s="232">
        <v>220</v>
      </c>
      <c r="H334" s="230">
        <v>18.5</v>
      </c>
      <c r="I334" s="230">
        <v>7.1</v>
      </c>
      <c r="J334" s="230">
        <v>16.3</v>
      </c>
      <c r="K334" s="230">
        <v>359.7</v>
      </c>
      <c r="L334" s="232">
        <v>250</v>
      </c>
      <c r="M334" s="230">
        <v>20.8</v>
      </c>
      <c r="N334" s="230">
        <v>8.4</v>
      </c>
      <c r="O334" s="230">
        <v>19</v>
      </c>
      <c r="P334" s="275">
        <v>363.9</v>
      </c>
      <c r="Q334" s="228"/>
      <c r="R334" s="346"/>
      <c r="S334" s="346"/>
      <c r="T334" s="346"/>
      <c r="U334" s="346"/>
      <c r="V334" s="346"/>
      <c r="W334" s="346"/>
      <c r="X334" s="346"/>
      <c r="Y334" s="346"/>
      <c r="Z334" s="346"/>
      <c r="AA334" s="346"/>
      <c r="AB334" s="346"/>
      <c r="AC334" s="346"/>
      <c r="AD334" s="346"/>
      <c r="AE334" s="346"/>
    </row>
    <row r="335" spans="1:31" x14ac:dyDescent="0.25">
      <c r="A335" s="126" t="s">
        <v>90</v>
      </c>
      <c r="B335" s="223">
        <v>20</v>
      </c>
      <c r="C335" s="230">
        <v>15.1</v>
      </c>
      <c r="D335" s="222">
        <v>3.68</v>
      </c>
      <c r="E335" s="222">
        <v>1.8</v>
      </c>
      <c r="F335" s="222">
        <v>42</v>
      </c>
      <c r="G335" s="223">
        <v>20</v>
      </c>
      <c r="H335" s="222">
        <v>0.49</v>
      </c>
      <c r="I335" s="222">
        <v>3.68</v>
      </c>
      <c r="J335" s="222">
        <v>1.8</v>
      </c>
      <c r="K335" s="222">
        <v>42</v>
      </c>
      <c r="L335" s="223">
        <v>20</v>
      </c>
      <c r="M335" s="222">
        <v>0.49</v>
      </c>
      <c r="N335" s="222">
        <v>3.68</v>
      </c>
      <c r="O335" s="222">
        <v>1.8</v>
      </c>
      <c r="P335" s="224">
        <v>42</v>
      </c>
      <c r="Q335" s="228"/>
      <c r="R335" s="346"/>
      <c r="S335" s="346"/>
      <c r="T335" s="346"/>
      <c r="U335" s="346"/>
      <c r="V335" s="346"/>
      <c r="W335" s="346"/>
      <c r="X335" s="346"/>
      <c r="Y335" s="346"/>
      <c r="Z335" s="346"/>
      <c r="AA335" s="346"/>
      <c r="AB335" s="346"/>
      <c r="AC335" s="346"/>
      <c r="AD335" s="346"/>
      <c r="AE335" s="346"/>
    </row>
    <row r="336" spans="1:31" ht="25.5" x14ac:dyDescent="0.25">
      <c r="A336" s="126" t="s">
        <v>186</v>
      </c>
      <c r="B336" s="223">
        <v>30</v>
      </c>
      <c r="C336" s="230">
        <v>15.1</v>
      </c>
      <c r="D336" s="222">
        <v>0.12</v>
      </c>
      <c r="E336" s="222">
        <v>4.08</v>
      </c>
      <c r="F336" s="222">
        <v>23.1</v>
      </c>
      <c r="G336" s="223">
        <v>30</v>
      </c>
      <c r="H336" s="222">
        <v>1.56</v>
      </c>
      <c r="I336" s="222">
        <v>0.12</v>
      </c>
      <c r="J336" s="222">
        <v>4.08</v>
      </c>
      <c r="K336" s="222">
        <v>23.1</v>
      </c>
      <c r="L336" s="223">
        <v>30</v>
      </c>
      <c r="M336" s="222">
        <v>1.56</v>
      </c>
      <c r="N336" s="222">
        <v>0.12</v>
      </c>
      <c r="O336" s="222">
        <v>4.08</v>
      </c>
      <c r="P336" s="224">
        <v>23.1</v>
      </c>
      <c r="Q336" s="228"/>
      <c r="R336" s="346"/>
      <c r="S336" s="346"/>
      <c r="T336" s="346"/>
      <c r="U336" s="346"/>
      <c r="V336" s="346"/>
      <c r="W336" s="346"/>
      <c r="X336" s="346"/>
      <c r="Y336" s="346"/>
      <c r="Z336" s="346"/>
      <c r="AA336" s="346"/>
      <c r="AB336" s="346"/>
      <c r="AC336" s="346"/>
      <c r="AD336" s="346"/>
      <c r="AE336" s="346"/>
    </row>
    <row r="337" spans="1:31" x14ac:dyDescent="0.25">
      <c r="A337" s="59" t="s">
        <v>65</v>
      </c>
      <c r="B337" s="232">
        <v>200</v>
      </c>
      <c r="C337" s="230">
        <v>15.1</v>
      </c>
      <c r="D337" s="230">
        <v>0.4</v>
      </c>
      <c r="E337" s="230">
        <v>15.6</v>
      </c>
      <c r="F337" s="230">
        <v>68.5</v>
      </c>
      <c r="G337" s="232">
        <v>200</v>
      </c>
      <c r="H337" s="230">
        <v>0.3</v>
      </c>
      <c r="I337" s="230" t="s">
        <v>66</v>
      </c>
      <c r="J337" s="230">
        <v>16.899999999999999</v>
      </c>
      <c r="K337" s="230">
        <v>71.3</v>
      </c>
      <c r="L337" s="232">
        <v>200</v>
      </c>
      <c r="M337" s="230">
        <v>0.3</v>
      </c>
      <c r="N337" s="230" t="s">
        <v>66</v>
      </c>
      <c r="O337" s="230">
        <v>16.899999999999999</v>
      </c>
      <c r="P337" s="275">
        <v>71.3</v>
      </c>
      <c r="Q337" s="228"/>
      <c r="R337" s="346"/>
      <c r="S337" s="346"/>
      <c r="T337" s="346"/>
      <c r="U337" s="346"/>
      <c r="V337" s="346"/>
      <c r="W337" s="346"/>
      <c r="X337" s="346"/>
      <c r="Y337" s="346"/>
      <c r="Z337" s="346"/>
      <c r="AA337" s="346"/>
      <c r="AB337" s="346"/>
      <c r="AC337" s="346"/>
      <c r="AD337" s="346"/>
      <c r="AE337" s="346"/>
    </row>
    <row r="338" spans="1:31" ht="25.5" x14ac:dyDescent="0.25">
      <c r="A338" s="59" t="s">
        <v>146</v>
      </c>
      <c r="B338" s="205">
        <v>30</v>
      </c>
      <c r="C338" s="230">
        <v>15.1</v>
      </c>
      <c r="D338" s="213">
        <v>0.3</v>
      </c>
      <c r="E338" s="213">
        <v>13.8</v>
      </c>
      <c r="F338" s="213">
        <v>67.5</v>
      </c>
      <c r="G338" s="205">
        <v>50</v>
      </c>
      <c r="H338" s="213">
        <v>3.7</v>
      </c>
      <c r="I338" s="213">
        <v>0.5</v>
      </c>
      <c r="J338" s="213">
        <v>22.9</v>
      </c>
      <c r="K338" s="213">
        <v>112.5</v>
      </c>
      <c r="L338" s="205">
        <v>50</v>
      </c>
      <c r="M338" s="213">
        <v>3.7</v>
      </c>
      <c r="N338" s="213">
        <v>0.5</v>
      </c>
      <c r="O338" s="213">
        <v>22.9</v>
      </c>
      <c r="P338" s="225">
        <v>112.5</v>
      </c>
      <c r="Q338" s="228"/>
      <c r="R338" s="346"/>
      <c r="S338" s="346"/>
      <c r="T338" s="346"/>
      <c r="U338" s="346"/>
      <c r="V338" s="346"/>
      <c r="W338" s="346"/>
      <c r="X338" s="346"/>
      <c r="Y338" s="346"/>
      <c r="Z338" s="346"/>
      <c r="AA338" s="346"/>
      <c r="AB338" s="346"/>
      <c r="AC338" s="346"/>
      <c r="AD338" s="346"/>
      <c r="AE338" s="346"/>
    </row>
    <row r="339" spans="1:31" x14ac:dyDescent="0.25">
      <c r="A339" s="75" t="s">
        <v>5</v>
      </c>
      <c r="B339" s="205">
        <f t="shared" ref="B339:P339" si="17">SUM(B334:B338)</f>
        <v>480</v>
      </c>
      <c r="C339" s="230">
        <v>15.1</v>
      </c>
      <c r="D339" s="225">
        <f t="shared" si="17"/>
        <v>10.200000000000001</v>
      </c>
      <c r="E339" s="225">
        <f t="shared" si="17"/>
        <v>48.58</v>
      </c>
      <c r="F339" s="225">
        <f t="shared" si="17"/>
        <v>522</v>
      </c>
      <c r="G339" s="205">
        <f t="shared" si="17"/>
        <v>520</v>
      </c>
      <c r="H339" s="225">
        <f t="shared" si="17"/>
        <v>24.549999999999997</v>
      </c>
      <c r="I339" s="225">
        <f t="shared" si="17"/>
        <v>11.399999999999999</v>
      </c>
      <c r="J339" s="225">
        <f t="shared" si="17"/>
        <v>61.98</v>
      </c>
      <c r="K339" s="225">
        <f t="shared" si="17"/>
        <v>608.6</v>
      </c>
      <c r="L339" s="205">
        <f t="shared" si="17"/>
        <v>550</v>
      </c>
      <c r="M339" s="225">
        <f t="shared" si="17"/>
        <v>26.849999999999998</v>
      </c>
      <c r="N339" s="225">
        <f t="shared" si="17"/>
        <v>12.7</v>
      </c>
      <c r="O339" s="225">
        <f t="shared" si="17"/>
        <v>64.680000000000007</v>
      </c>
      <c r="P339" s="225">
        <f t="shared" si="17"/>
        <v>612.79999999999995</v>
      </c>
      <c r="Q339" s="228"/>
      <c r="R339" s="346"/>
      <c r="S339" s="346"/>
      <c r="T339" s="346"/>
      <c r="U339" s="346"/>
      <c r="V339" s="346"/>
      <c r="W339" s="346"/>
      <c r="X339" s="346"/>
      <c r="Y339" s="346"/>
      <c r="Z339" s="346"/>
      <c r="AA339" s="346"/>
      <c r="AB339" s="346"/>
      <c r="AC339" s="346"/>
      <c r="AD339" s="346"/>
      <c r="AE339" s="346"/>
    </row>
    <row r="340" spans="1:31" x14ac:dyDescent="0.25">
      <c r="A340" s="76" t="s">
        <v>24</v>
      </c>
      <c r="B340" s="226"/>
      <c r="C340" s="230">
        <v>15.1</v>
      </c>
      <c r="D340" s="186">
        <f>D339*9/F339</f>
        <v>0.17586206896551726</v>
      </c>
      <c r="E340" s="186">
        <f>E339*4/F339</f>
        <v>0.3722605363984674</v>
      </c>
      <c r="F340" s="187">
        <f>F339/2100</f>
        <v>0.24857142857142858</v>
      </c>
      <c r="G340" s="227"/>
      <c r="H340" s="186">
        <f>H339*4/K339</f>
        <v>0.16135392704567858</v>
      </c>
      <c r="I340" s="186">
        <f>I339*9/K339</f>
        <v>0.16858363457114689</v>
      </c>
      <c r="J340" s="186">
        <f>J339*4/K339</f>
        <v>0.40736115675320406</v>
      </c>
      <c r="K340" s="187">
        <f>K339/2450</f>
        <v>0.24840816326530613</v>
      </c>
      <c r="L340" s="227"/>
      <c r="M340" s="186">
        <f>M339*4/P339</f>
        <v>0.17526109660574413</v>
      </c>
      <c r="N340" s="186">
        <f>N339*9/P339</f>
        <v>0.18652088772845954</v>
      </c>
      <c r="O340" s="186">
        <f>O339*4/P339</f>
        <v>0.42219321148825073</v>
      </c>
      <c r="P340" s="186">
        <f>P339/2400</f>
        <v>0.2553333333333333</v>
      </c>
      <c r="Q340" s="228"/>
      <c r="R340" s="346"/>
      <c r="S340" s="346"/>
      <c r="T340" s="346"/>
      <c r="U340" s="346"/>
      <c r="V340" s="346"/>
      <c r="W340" s="346"/>
      <c r="X340" s="346"/>
      <c r="Y340" s="346"/>
      <c r="Z340" s="346"/>
      <c r="AA340" s="346"/>
      <c r="AB340" s="346"/>
      <c r="AC340" s="346"/>
      <c r="AD340" s="346"/>
      <c r="AE340" s="346"/>
    </row>
    <row r="341" spans="1:31" x14ac:dyDescent="0.25">
      <c r="A341" s="72"/>
      <c r="B341" s="235"/>
      <c r="C341" s="191"/>
      <c r="D341" s="191"/>
      <c r="E341" s="191"/>
      <c r="F341" s="191"/>
      <c r="G341" s="235"/>
      <c r="H341" s="191"/>
      <c r="I341" s="191"/>
      <c r="J341" s="191"/>
      <c r="K341" s="191"/>
      <c r="L341" s="235"/>
      <c r="M341" s="191"/>
      <c r="N341" s="191"/>
      <c r="O341" s="191"/>
      <c r="P341" s="236"/>
      <c r="Q341" s="228"/>
      <c r="R341" s="346"/>
      <c r="S341" s="346"/>
      <c r="T341" s="346"/>
      <c r="U341" s="346"/>
      <c r="V341" s="346"/>
      <c r="W341" s="346"/>
      <c r="X341" s="346"/>
      <c r="Y341" s="346"/>
      <c r="Z341" s="346"/>
      <c r="AA341" s="346"/>
      <c r="AB341" s="346"/>
      <c r="AC341" s="346"/>
      <c r="AD341" s="346"/>
      <c r="AE341" s="346"/>
    </row>
    <row r="342" spans="1:31" ht="25.5" x14ac:dyDescent="0.25">
      <c r="A342" s="205" t="s">
        <v>26</v>
      </c>
      <c r="B342" s="205" t="s">
        <v>32</v>
      </c>
      <c r="C342" s="205" t="s">
        <v>33</v>
      </c>
      <c r="D342" s="205" t="s">
        <v>34</v>
      </c>
      <c r="E342" s="205" t="s">
        <v>35</v>
      </c>
      <c r="F342" s="205" t="s">
        <v>36</v>
      </c>
      <c r="G342" s="205" t="s">
        <v>37</v>
      </c>
      <c r="H342" s="205" t="s">
        <v>38</v>
      </c>
      <c r="I342" s="205" t="s">
        <v>39</v>
      </c>
      <c r="J342" s="205" t="s">
        <v>40</v>
      </c>
      <c r="K342" s="205" t="s">
        <v>41</v>
      </c>
      <c r="L342" s="205" t="s">
        <v>42</v>
      </c>
      <c r="M342" s="191"/>
      <c r="N342" s="200"/>
      <c r="O342" s="200"/>
      <c r="P342" s="200"/>
      <c r="Q342" s="228"/>
      <c r="R342" s="346"/>
      <c r="S342" s="346"/>
      <c r="T342" s="346"/>
      <c r="U342" s="346"/>
      <c r="V342" s="346"/>
      <c r="W342" s="346"/>
      <c r="X342" s="346"/>
      <c r="Y342" s="346"/>
      <c r="Z342" s="346"/>
      <c r="AA342" s="346"/>
      <c r="AB342" s="346"/>
      <c r="AC342" s="346"/>
      <c r="AD342" s="346"/>
      <c r="AE342" s="346"/>
    </row>
    <row r="343" spans="1:31" x14ac:dyDescent="0.25">
      <c r="A343" s="59" t="s">
        <v>27</v>
      </c>
      <c r="B343" s="237">
        <v>255.7</v>
      </c>
      <c r="C343" s="237">
        <v>0.1</v>
      </c>
      <c r="D343" s="237">
        <v>2.2999999999999998</v>
      </c>
      <c r="E343" s="237">
        <v>104</v>
      </c>
      <c r="F343" s="237">
        <v>0.1</v>
      </c>
      <c r="G343" s="237">
        <v>0.3</v>
      </c>
      <c r="H343" s="237">
        <v>5.4</v>
      </c>
      <c r="I343" s="237">
        <v>0.3</v>
      </c>
      <c r="J343" s="237">
        <v>54.5</v>
      </c>
      <c r="K343" s="237">
        <v>1.2</v>
      </c>
      <c r="L343" s="237">
        <v>46.5</v>
      </c>
      <c r="M343" s="191"/>
      <c r="N343" s="228"/>
      <c r="O343" s="228"/>
      <c r="P343" s="228"/>
      <c r="Q343" s="228"/>
      <c r="R343" s="346"/>
      <c r="S343" s="346"/>
      <c r="T343" s="346"/>
      <c r="U343" s="346"/>
      <c r="V343" s="346"/>
      <c r="W343" s="346"/>
      <c r="X343" s="346"/>
      <c r="Y343" s="346"/>
      <c r="Z343" s="346"/>
      <c r="AA343" s="346"/>
      <c r="AB343" s="346"/>
      <c r="AC343" s="346"/>
      <c r="AD343" s="346"/>
      <c r="AE343" s="346"/>
    </row>
    <row r="344" spans="1:31" ht="16.149999999999999" customHeight="1" x14ac:dyDescent="0.25">
      <c r="A344" s="59" t="s">
        <v>25</v>
      </c>
      <c r="B344" s="237">
        <v>297</v>
      </c>
      <c r="C344" s="237">
        <v>0.1</v>
      </c>
      <c r="D344" s="237">
        <v>2.9</v>
      </c>
      <c r="E344" s="237">
        <v>134.6</v>
      </c>
      <c r="F344" s="237">
        <v>0.2</v>
      </c>
      <c r="G344" s="237">
        <v>0.3</v>
      </c>
      <c r="H344" s="237">
        <v>6.8</v>
      </c>
      <c r="I344" s="237">
        <v>0.5</v>
      </c>
      <c r="J344" s="237">
        <v>67.5</v>
      </c>
      <c r="K344" s="237">
        <v>1.4</v>
      </c>
      <c r="L344" s="237">
        <v>59.5</v>
      </c>
      <c r="M344" s="191"/>
      <c r="N344" s="228"/>
      <c r="O344" s="228"/>
      <c r="P344" s="228"/>
      <c r="Q344" s="228"/>
      <c r="R344" s="346"/>
      <c r="S344" s="346"/>
      <c r="T344" s="346"/>
      <c r="U344" s="346"/>
      <c r="V344" s="346"/>
      <c r="W344" s="346"/>
      <c r="X344" s="346"/>
      <c r="Y344" s="346"/>
      <c r="Z344" s="346"/>
      <c r="AA344" s="346"/>
      <c r="AB344" s="346"/>
      <c r="AC344" s="346"/>
      <c r="AD344" s="346"/>
      <c r="AE344" s="346"/>
    </row>
    <row r="345" spans="1:31" ht="15.4" customHeight="1" x14ac:dyDescent="0.25">
      <c r="A345" s="59" t="s">
        <v>28</v>
      </c>
      <c r="B345" s="237">
        <v>432.8</v>
      </c>
      <c r="C345" s="237">
        <v>0.1</v>
      </c>
      <c r="D345" s="237">
        <v>3.4</v>
      </c>
      <c r="E345" s="237">
        <v>158.19999999999999</v>
      </c>
      <c r="F345" s="237">
        <v>0.3</v>
      </c>
      <c r="G345" s="237">
        <v>0.4</v>
      </c>
      <c r="H345" s="237">
        <v>10.8</v>
      </c>
      <c r="I345" s="237">
        <v>0.9</v>
      </c>
      <c r="J345" s="237">
        <v>67.5</v>
      </c>
      <c r="K345" s="237">
        <v>2.2000000000000002</v>
      </c>
      <c r="L345" s="237">
        <v>43.8</v>
      </c>
      <c r="M345" s="191"/>
      <c r="N345" s="228"/>
      <c r="O345" s="228"/>
      <c r="P345" s="228"/>
      <c r="Q345" s="228"/>
      <c r="R345" s="346"/>
      <c r="S345" s="346"/>
      <c r="T345" s="346"/>
      <c r="U345" s="346"/>
      <c r="V345" s="346"/>
      <c r="W345" s="346"/>
      <c r="X345" s="346"/>
      <c r="Y345" s="346"/>
      <c r="Z345" s="346"/>
      <c r="AA345" s="346"/>
      <c r="AB345" s="346"/>
      <c r="AC345" s="346"/>
      <c r="AD345" s="346"/>
      <c r="AE345" s="346"/>
    </row>
    <row r="346" spans="1:31" ht="25.5" customHeight="1" x14ac:dyDescent="0.25">
      <c r="A346" s="205" t="s">
        <v>29</v>
      </c>
      <c r="B346" s="205" t="s">
        <v>44</v>
      </c>
      <c r="C346" s="205" t="s">
        <v>45</v>
      </c>
      <c r="D346" s="205" t="s">
        <v>46</v>
      </c>
      <c r="E346" s="205" t="s">
        <v>47</v>
      </c>
      <c r="F346" s="205" t="s">
        <v>48</v>
      </c>
      <c r="G346" s="205" t="s">
        <v>49</v>
      </c>
      <c r="H346" s="191"/>
      <c r="I346" s="324" t="s">
        <v>43</v>
      </c>
      <c r="J346" s="331"/>
      <c r="K346" s="191"/>
      <c r="L346" s="192"/>
      <c r="M346" s="191"/>
      <c r="N346" s="200"/>
      <c r="O346" s="200"/>
      <c r="P346" s="200"/>
      <c r="Q346" s="228"/>
      <c r="R346" s="346"/>
      <c r="S346" s="346"/>
      <c r="T346" s="346"/>
      <c r="U346" s="346"/>
      <c r="V346" s="346"/>
      <c r="W346" s="346"/>
      <c r="X346" s="346"/>
      <c r="Y346" s="346"/>
      <c r="Z346" s="346"/>
      <c r="AA346" s="346"/>
      <c r="AB346" s="346"/>
      <c r="AC346" s="346"/>
      <c r="AD346" s="346"/>
      <c r="AE346" s="346"/>
    </row>
    <row r="347" spans="1:31" ht="15.4" customHeight="1" x14ac:dyDescent="0.25">
      <c r="A347" s="59" t="s">
        <v>27</v>
      </c>
      <c r="B347" s="237">
        <v>749.6</v>
      </c>
      <c r="C347" s="237">
        <v>188.6</v>
      </c>
      <c r="D347" s="237">
        <v>52.8</v>
      </c>
      <c r="E347" s="237">
        <v>247.1</v>
      </c>
      <c r="F347" s="237">
        <v>2.7</v>
      </c>
      <c r="G347" s="237">
        <v>0.3</v>
      </c>
      <c r="H347" s="193"/>
      <c r="I347" s="325">
        <v>6.2</v>
      </c>
      <c r="J347" s="331"/>
      <c r="K347" s="191"/>
      <c r="L347" s="192"/>
      <c r="M347" s="191"/>
      <c r="N347" s="228"/>
      <c r="O347" s="228"/>
      <c r="P347" s="228"/>
      <c r="Q347" s="228"/>
      <c r="R347" s="346"/>
      <c r="S347" s="346"/>
      <c r="T347" s="346"/>
      <c r="U347" s="346"/>
      <c r="V347" s="346"/>
      <c r="W347" s="346"/>
      <c r="X347" s="346"/>
      <c r="Y347" s="346"/>
      <c r="Z347" s="346"/>
      <c r="AA347" s="346"/>
      <c r="AB347" s="346"/>
      <c r="AC347" s="346"/>
      <c r="AD347" s="346"/>
      <c r="AE347" s="346"/>
    </row>
    <row r="348" spans="1:31" ht="15.4" customHeight="1" x14ac:dyDescent="0.25">
      <c r="A348" s="59" t="s">
        <v>25</v>
      </c>
      <c r="B348" s="237">
        <v>901</v>
      </c>
      <c r="C348" s="237">
        <v>210.9</v>
      </c>
      <c r="D348" s="237">
        <v>65.8</v>
      </c>
      <c r="E348" s="237">
        <v>302.10000000000002</v>
      </c>
      <c r="F348" s="237">
        <v>3.4</v>
      </c>
      <c r="G348" s="237">
        <v>0.4</v>
      </c>
      <c r="H348" s="193"/>
      <c r="I348" s="325">
        <v>8.3000000000000007</v>
      </c>
      <c r="J348" s="331"/>
      <c r="K348" s="191"/>
      <c r="L348" s="192"/>
      <c r="M348" s="191"/>
      <c r="N348" s="228"/>
      <c r="O348" s="228"/>
      <c r="P348" s="228"/>
      <c r="Q348" s="228"/>
      <c r="R348" s="346"/>
      <c r="S348" s="346"/>
      <c r="T348" s="346"/>
      <c r="U348" s="346"/>
      <c r="V348" s="346"/>
      <c r="W348" s="346"/>
      <c r="X348" s="346"/>
      <c r="Y348" s="346"/>
      <c r="Z348" s="346"/>
      <c r="AA348" s="346"/>
      <c r="AB348" s="346"/>
      <c r="AC348" s="346"/>
      <c r="AD348" s="346"/>
      <c r="AE348" s="346"/>
    </row>
    <row r="349" spans="1:31" ht="15" customHeight="1" x14ac:dyDescent="0.25">
      <c r="A349" s="59" t="s">
        <v>28</v>
      </c>
      <c r="B349" s="237">
        <v>1101.7</v>
      </c>
      <c r="C349" s="237">
        <v>220.4</v>
      </c>
      <c r="D349" s="237">
        <v>77.099999999999994</v>
      </c>
      <c r="E349" s="237">
        <v>372.3</v>
      </c>
      <c r="F349" s="237">
        <v>3.7</v>
      </c>
      <c r="G349" s="237">
        <v>0.5</v>
      </c>
      <c r="H349" s="193"/>
      <c r="I349" s="325">
        <v>9.1</v>
      </c>
      <c r="J349" s="331"/>
      <c r="K349" s="191"/>
      <c r="L349" s="192"/>
      <c r="M349" s="191"/>
      <c r="N349" s="228"/>
      <c r="O349" s="228"/>
      <c r="P349" s="228"/>
      <c r="Q349" s="228"/>
      <c r="R349" s="346"/>
      <c r="S349" s="346"/>
      <c r="T349" s="346"/>
      <c r="U349" s="346"/>
      <c r="V349" s="346"/>
      <c r="W349" s="346"/>
      <c r="X349" s="346"/>
      <c r="Y349" s="346"/>
      <c r="Z349" s="346"/>
      <c r="AA349" s="346"/>
      <c r="AB349" s="346"/>
      <c r="AC349" s="346"/>
      <c r="AD349" s="346"/>
      <c r="AE349" s="346"/>
    </row>
    <row r="350" spans="1:31" x14ac:dyDescent="0.25">
      <c r="A350" s="172"/>
      <c r="B350" s="198"/>
      <c r="C350" s="198"/>
      <c r="D350" s="198"/>
      <c r="E350" s="198"/>
      <c r="F350" s="198"/>
      <c r="G350" s="198"/>
      <c r="H350" s="193"/>
      <c r="I350" s="198"/>
      <c r="J350" s="198"/>
      <c r="K350" s="191"/>
      <c r="L350" s="192"/>
      <c r="M350" s="191"/>
      <c r="N350" s="191"/>
      <c r="O350" s="191"/>
      <c r="P350" s="236"/>
      <c r="Q350" s="239"/>
      <c r="R350" s="346"/>
      <c r="S350" s="346"/>
      <c r="T350" s="346"/>
      <c r="U350" s="346"/>
      <c r="V350" s="346"/>
      <c r="W350" s="346"/>
      <c r="X350" s="346"/>
      <c r="Y350" s="346"/>
      <c r="Z350" s="346"/>
      <c r="AA350" s="346"/>
      <c r="AB350" s="346"/>
      <c r="AC350" s="346"/>
      <c r="AD350" s="346"/>
      <c r="AE350" s="346"/>
    </row>
    <row r="351" spans="1:31" x14ac:dyDescent="0.25">
      <c r="A351" s="172"/>
      <c r="B351" s="198"/>
      <c r="C351" s="198"/>
      <c r="D351" s="198"/>
      <c r="E351" s="198"/>
      <c r="F351" s="198"/>
      <c r="G351" s="198"/>
      <c r="H351" s="193"/>
      <c r="I351" s="198"/>
      <c r="J351" s="198"/>
      <c r="K351" s="191"/>
      <c r="L351" s="192"/>
      <c r="M351" s="191"/>
      <c r="N351" s="191"/>
      <c r="O351" s="191"/>
      <c r="P351" s="236"/>
      <c r="Q351" s="239"/>
      <c r="R351" s="346"/>
      <c r="S351" s="346"/>
      <c r="T351" s="346"/>
      <c r="U351" s="346"/>
      <c r="V351" s="346"/>
      <c r="W351" s="346"/>
      <c r="X351" s="346"/>
      <c r="Y351" s="346"/>
      <c r="Z351" s="346"/>
      <c r="AA351" s="346"/>
      <c r="AB351" s="346"/>
      <c r="AC351" s="346"/>
      <c r="AD351" s="346"/>
      <c r="AE351" s="346"/>
    </row>
    <row r="352" spans="1:31" x14ac:dyDescent="0.25">
      <c r="A352" s="172"/>
      <c r="B352" s="198"/>
      <c r="C352" s="198"/>
      <c r="D352" s="198"/>
      <c r="E352" s="198"/>
      <c r="F352" s="198"/>
      <c r="G352" s="198"/>
      <c r="H352" s="193"/>
      <c r="I352" s="198"/>
      <c r="J352" s="198"/>
      <c r="K352" s="191"/>
      <c r="L352" s="192"/>
      <c r="M352" s="191"/>
      <c r="N352" s="191"/>
      <c r="O352" s="191"/>
      <c r="P352" s="236"/>
      <c r="Q352" s="239"/>
      <c r="R352" s="346"/>
      <c r="S352" s="346"/>
      <c r="T352" s="346"/>
      <c r="U352" s="346"/>
      <c r="V352" s="346"/>
      <c r="W352" s="346"/>
      <c r="X352" s="346"/>
      <c r="Y352" s="346"/>
      <c r="Z352" s="346"/>
      <c r="AA352" s="346"/>
      <c r="AB352" s="346"/>
      <c r="AC352" s="346"/>
      <c r="AD352" s="346"/>
      <c r="AE352" s="346"/>
    </row>
    <row r="353" spans="1:31" x14ac:dyDescent="0.25">
      <c r="A353" s="172"/>
      <c r="B353" s="198"/>
      <c r="C353" s="198"/>
      <c r="D353" s="198"/>
      <c r="E353" s="198"/>
      <c r="F353" s="198"/>
      <c r="G353" s="198"/>
      <c r="H353" s="193"/>
      <c r="I353" s="198"/>
      <c r="J353" s="198"/>
      <c r="K353" s="191"/>
      <c r="L353" s="192"/>
      <c r="M353" s="191"/>
      <c r="N353" s="191"/>
      <c r="O353" s="191"/>
      <c r="P353" s="236"/>
      <c r="Q353" s="239"/>
      <c r="R353" s="346"/>
      <c r="S353" s="346"/>
      <c r="T353" s="346"/>
      <c r="U353" s="346"/>
      <c r="V353" s="346"/>
      <c r="W353" s="346"/>
      <c r="X353" s="346"/>
      <c r="Y353" s="346"/>
      <c r="Z353" s="346"/>
      <c r="AA353" s="346"/>
      <c r="AB353" s="346"/>
      <c r="AC353" s="346"/>
      <c r="AD353" s="346"/>
      <c r="AE353" s="346"/>
    </row>
    <row r="354" spans="1:31" x14ac:dyDescent="0.25">
      <c r="A354" s="172"/>
      <c r="B354" s="198"/>
      <c r="C354" s="198"/>
      <c r="D354" s="198"/>
      <c r="E354" s="198"/>
      <c r="F354" s="198"/>
      <c r="G354" s="198"/>
      <c r="H354" s="193"/>
      <c r="I354" s="198"/>
      <c r="J354" s="198"/>
      <c r="K354" s="191"/>
      <c r="L354" s="192"/>
      <c r="M354" s="191"/>
      <c r="N354" s="191"/>
      <c r="O354" s="191"/>
      <c r="P354" s="236"/>
      <c r="Q354" s="239"/>
      <c r="R354" s="346"/>
      <c r="S354" s="346"/>
      <c r="T354" s="346"/>
      <c r="U354" s="346"/>
      <c r="V354" s="346"/>
      <c r="W354" s="346"/>
      <c r="X354" s="346"/>
      <c r="Y354" s="346"/>
      <c r="Z354" s="346"/>
      <c r="AA354" s="346"/>
      <c r="AB354" s="346"/>
      <c r="AC354" s="346"/>
      <c r="AD354" s="346"/>
      <c r="AE354" s="346"/>
    </row>
    <row r="355" spans="1:31" x14ac:dyDescent="0.25">
      <c r="A355" s="172"/>
      <c r="B355" s="198"/>
      <c r="C355" s="198"/>
      <c r="D355" s="198"/>
      <c r="E355" s="198"/>
      <c r="F355" s="198"/>
      <c r="G355" s="198"/>
      <c r="H355" s="193"/>
      <c r="I355" s="198"/>
      <c r="J355" s="198"/>
      <c r="K355" s="191"/>
      <c r="L355" s="192"/>
      <c r="M355" s="191"/>
      <c r="N355" s="191"/>
      <c r="O355" s="191"/>
      <c r="P355" s="236"/>
      <c r="Q355" s="239"/>
      <c r="R355" s="346"/>
      <c r="S355" s="346"/>
      <c r="T355" s="346"/>
      <c r="U355" s="346"/>
      <c r="V355" s="346"/>
      <c r="W355" s="346"/>
      <c r="X355" s="346"/>
      <c r="Y355" s="346"/>
      <c r="Z355" s="346"/>
      <c r="AA355" s="346"/>
      <c r="AB355" s="346"/>
      <c r="AC355" s="346"/>
      <c r="AD355" s="346"/>
      <c r="AE355" s="346"/>
    </row>
    <row r="356" spans="1:31" x14ac:dyDescent="0.25">
      <c r="A356" s="172"/>
      <c r="B356" s="198"/>
      <c r="C356" s="198"/>
      <c r="D356" s="198"/>
      <c r="E356" s="198"/>
      <c r="F356" s="198"/>
      <c r="G356" s="198"/>
      <c r="H356" s="193"/>
      <c r="I356" s="198"/>
      <c r="J356" s="198"/>
      <c r="K356" s="191"/>
      <c r="L356" s="192"/>
      <c r="M356" s="191"/>
      <c r="N356" s="191"/>
      <c r="O356" s="191"/>
      <c r="P356" s="236"/>
      <c r="Q356" s="239"/>
      <c r="R356" s="346"/>
      <c r="S356" s="346"/>
      <c r="T356" s="346"/>
      <c r="U356" s="346"/>
      <c r="V356" s="346"/>
      <c r="W356" s="346"/>
      <c r="X356" s="346"/>
      <c r="Y356" s="346"/>
      <c r="Z356" s="346"/>
      <c r="AA356" s="346"/>
      <c r="AB356" s="346"/>
      <c r="AC356" s="346"/>
      <c r="AD356" s="346"/>
      <c r="AE356" s="346"/>
    </row>
    <row r="357" spans="1:31" x14ac:dyDescent="0.25">
      <c r="A357" s="172"/>
      <c r="B357" s="198"/>
      <c r="C357" s="198"/>
      <c r="D357" s="198"/>
      <c r="E357" s="198"/>
      <c r="F357" s="198"/>
      <c r="G357" s="198"/>
      <c r="H357" s="193"/>
      <c r="I357" s="198"/>
      <c r="J357" s="198"/>
      <c r="K357" s="191"/>
      <c r="L357" s="192"/>
      <c r="M357" s="191"/>
      <c r="N357" s="191"/>
      <c r="O357" s="191"/>
      <c r="P357" s="236"/>
      <c r="Q357" s="239"/>
      <c r="R357" s="346"/>
      <c r="S357" s="346"/>
      <c r="T357" s="346"/>
      <c r="U357" s="346"/>
      <c r="V357" s="346"/>
      <c r="W357" s="346"/>
      <c r="X357" s="346"/>
      <c r="Y357" s="346"/>
      <c r="Z357" s="346"/>
      <c r="AA357" s="346"/>
      <c r="AB357" s="346"/>
      <c r="AC357" s="346"/>
      <c r="AD357" s="346"/>
      <c r="AE357" s="346"/>
    </row>
    <row r="358" spans="1:31" x14ac:dyDescent="0.25">
      <c r="A358" s="172"/>
      <c r="B358" s="198"/>
      <c r="C358" s="198"/>
      <c r="D358" s="198"/>
      <c r="E358" s="198"/>
      <c r="F358" s="198"/>
      <c r="G358" s="198"/>
      <c r="H358" s="193"/>
      <c r="I358" s="198"/>
      <c r="J358" s="198"/>
      <c r="K358" s="191"/>
      <c r="L358" s="192"/>
      <c r="M358" s="191"/>
      <c r="N358" s="191"/>
      <c r="O358" s="191"/>
      <c r="P358" s="236"/>
      <c r="Q358" s="239"/>
      <c r="R358" s="346"/>
      <c r="S358" s="346"/>
      <c r="T358" s="346"/>
      <c r="U358" s="346"/>
      <c r="V358" s="346"/>
      <c r="W358" s="346"/>
      <c r="X358" s="346"/>
      <c r="Y358" s="346"/>
      <c r="Z358" s="346"/>
      <c r="AA358" s="346"/>
      <c r="AB358" s="346"/>
      <c r="AC358" s="346"/>
      <c r="AD358" s="346"/>
      <c r="AE358" s="346"/>
    </row>
    <row r="359" spans="1:31" x14ac:dyDescent="0.25">
      <c r="A359" s="172"/>
      <c r="B359" s="198"/>
      <c r="C359" s="198"/>
      <c r="D359" s="198"/>
      <c r="E359" s="198"/>
      <c r="F359" s="198"/>
      <c r="G359" s="198"/>
      <c r="H359" s="193"/>
      <c r="I359" s="198"/>
      <c r="J359" s="198"/>
      <c r="K359" s="191"/>
      <c r="L359" s="192"/>
      <c r="M359" s="191"/>
      <c r="N359" s="191"/>
      <c r="O359" s="191"/>
      <c r="P359" s="236"/>
      <c r="Q359" s="239"/>
      <c r="R359" s="346"/>
      <c r="S359" s="346"/>
      <c r="T359" s="346"/>
      <c r="U359" s="346"/>
      <c r="V359" s="346"/>
      <c r="W359" s="346"/>
      <c r="X359" s="346"/>
      <c r="Y359" s="346"/>
      <c r="Z359" s="346"/>
      <c r="AA359" s="346"/>
      <c r="AB359" s="346"/>
      <c r="AC359" s="346"/>
      <c r="AD359" s="346"/>
      <c r="AE359" s="346"/>
    </row>
    <row r="360" spans="1:31" x14ac:dyDescent="0.25">
      <c r="A360" s="202" t="s">
        <v>69</v>
      </c>
      <c r="B360" s="192"/>
      <c r="C360" s="192"/>
      <c r="D360" s="192"/>
      <c r="E360" s="192"/>
      <c r="F360" s="192"/>
      <c r="G360" s="192"/>
      <c r="H360" s="191"/>
      <c r="I360" s="191"/>
      <c r="J360" s="191"/>
      <c r="K360" s="191"/>
      <c r="L360" s="192"/>
      <c r="M360" s="191"/>
      <c r="N360" s="191"/>
      <c r="O360" s="191"/>
      <c r="P360" s="236"/>
      <c r="Q360" s="228"/>
      <c r="R360" s="346"/>
      <c r="S360" s="346"/>
      <c r="T360" s="346"/>
      <c r="U360" s="346"/>
      <c r="V360" s="346"/>
      <c r="W360" s="346"/>
      <c r="X360" s="346"/>
      <c r="Y360" s="346"/>
      <c r="Z360" s="346"/>
      <c r="AA360" s="346"/>
      <c r="AB360" s="346"/>
      <c r="AC360" s="346"/>
      <c r="AD360" s="346"/>
      <c r="AE360" s="346"/>
    </row>
    <row r="361" spans="1:31" x14ac:dyDescent="0.25">
      <c r="A361" s="202" t="s">
        <v>17</v>
      </c>
      <c r="B361" s="246"/>
      <c r="C361" s="246"/>
      <c r="D361" s="246"/>
      <c r="E361" s="246"/>
      <c r="F361" s="246"/>
      <c r="G361" s="246"/>
      <c r="H361" s="246"/>
      <c r="I361" s="246"/>
      <c r="J361" s="246"/>
      <c r="K361" s="246"/>
      <c r="L361" s="246"/>
      <c r="M361" s="246"/>
      <c r="N361" s="246"/>
      <c r="O361" s="246"/>
      <c r="P361" s="228"/>
      <c r="Q361" s="228"/>
      <c r="R361" s="346"/>
      <c r="S361" s="346"/>
      <c r="T361" s="346"/>
      <c r="U361" s="346"/>
      <c r="V361" s="346"/>
      <c r="W361" s="346"/>
      <c r="X361" s="346"/>
      <c r="Y361" s="346"/>
      <c r="Z361" s="346"/>
      <c r="AA361" s="346"/>
      <c r="AB361" s="346"/>
      <c r="AC361" s="346"/>
      <c r="AD361" s="346"/>
      <c r="AE361" s="346"/>
    </row>
    <row r="362" spans="1:31" x14ac:dyDescent="0.25">
      <c r="A362" s="83">
        <v>1</v>
      </c>
      <c r="B362" s="177">
        <v>2</v>
      </c>
      <c r="C362" s="177">
        <v>3</v>
      </c>
      <c r="D362" s="177">
        <v>4</v>
      </c>
      <c r="E362" s="177">
        <v>5</v>
      </c>
      <c r="F362" s="177">
        <v>6</v>
      </c>
      <c r="G362" s="177">
        <v>7</v>
      </c>
      <c r="H362" s="177">
        <v>8</v>
      </c>
      <c r="I362" s="177">
        <v>9</v>
      </c>
      <c r="J362" s="177">
        <v>10</v>
      </c>
      <c r="K362" s="177">
        <v>11</v>
      </c>
      <c r="L362" s="177">
        <v>12</v>
      </c>
      <c r="M362" s="177">
        <v>13</v>
      </c>
      <c r="N362" s="177">
        <v>14</v>
      </c>
      <c r="O362" s="177">
        <v>15</v>
      </c>
      <c r="P362" s="177">
        <v>16</v>
      </c>
      <c r="Q362" s="228"/>
      <c r="R362" s="346"/>
      <c r="S362" s="346"/>
      <c r="T362" s="346"/>
      <c r="U362" s="346"/>
      <c r="V362" s="346"/>
      <c r="W362" s="346"/>
      <c r="X362" s="346"/>
      <c r="Y362" s="346"/>
      <c r="Z362" s="346"/>
      <c r="AA362" s="346"/>
      <c r="AB362" s="346"/>
      <c r="AC362" s="346"/>
      <c r="AD362" s="346"/>
      <c r="AE362" s="346"/>
    </row>
    <row r="363" spans="1:31" ht="15" customHeight="1" x14ac:dyDescent="0.25">
      <c r="A363" s="13" t="s">
        <v>203</v>
      </c>
      <c r="B363" s="178">
        <v>120</v>
      </c>
      <c r="C363" s="179">
        <v>0.49</v>
      </c>
      <c r="D363" s="179">
        <v>3.09</v>
      </c>
      <c r="E363" s="179">
        <v>4.2300000000000004</v>
      </c>
      <c r="F363" s="179">
        <v>46.66</v>
      </c>
      <c r="G363" s="178">
        <v>80</v>
      </c>
      <c r="H363" s="179">
        <v>0.7</v>
      </c>
      <c r="I363" s="179">
        <v>4.1100000000000003</v>
      </c>
      <c r="J363" s="179">
        <v>5.74</v>
      </c>
      <c r="K363" s="179">
        <v>62.76</v>
      </c>
      <c r="L363" s="178">
        <v>100</v>
      </c>
      <c r="M363" s="179">
        <v>0.83</v>
      </c>
      <c r="N363" s="179">
        <v>5.13</v>
      </c>
      <c r="O363" s="179">
        <v>7.04</v>
      </c>
      <c r="P363" s="179">
        <v>77.64</v>
      </c>
      <c r="Q363" s="228"/>
      <c r="R363" s="346"/>
      <c r="S363" s="346"/>
      <c r="T363" s="346"/>
      <c r="U363" s="346"/>
      <c r="V363" s="346"/>
      <c r="W363" s="346"/>
      <c r="X363" s="346"/>
      <c r="Y363" s="346"/>
      <c r="Z363" s="346"/>
      <c r="AA363" s="346"/>
      <c r="AB363" s="346"/>
      <c r="AC363" s="346"/>
      <c r="AD363" s="346"/>
      <c r="AE363" s="346"/>
    </row>
    <row r="364" spans="1:31" ht="16.149999999999999" customHeight="1" x14ac:dyDescent="0.25">
      <c r="A364" s="13" t="s">
        <v>150</v>
      </c>
      <c r="B364" s="232">
        <v>70</v>
      </c>
      <c r="C364" s="276">
        <v>26.3</v>
      </c>
      <c r="D364" s="276">
        <v>7.8</v>
      </c>
      <c r="E364" s="276">
        <v>4.4000000000000004</v>
      </c>
      <c r="F364" s="276">
        <v>193</v>
      </c>
      <c r="G364" s="277">
        <v>90</v>
      </c>
      <c r="H364" s="276">
        <v>28.5</v>
      </c>
      <c r="I364" s="276">
        <v>9.5</v>
      </c>
      <c r="J364" s="276">
        <v>6.2</v>
      </c>
      <c r="K364" s="276">
        <v>224.3</v>
      </c>
      <c r="L364" s="277">
        <v>100</v>
      </c>
      <c r="M364" s="276">
        <v>30.2</v>
      </c>
      <c r="N364" s="276">
        <v>10.1</v>
      </c>
      <c r="O364" s="276">
        <v>8.9</v>
      </c>
      <c r="P364" s="276">
        <v>247.3</v>
      </c>
      <c r="Q364" s="228"/>
      <c r="R364" s="346"/>
      <c r="S364" s="346"/>
      <c r="T364" s="346"/>
      <c r="U364" s="346"/>
      <c r="V364" s="346"/>
      <c r="W364" s="346"/>
      <c r="X364" s="346"/>
      <c r="Y364" s="346"/>
      <c r="Z364" s="346"/>
      <c r="AA364" s="346"/>
      <c r="AB364" s="346"/>
      <c r="AC364" s="346"/>
      <c r="AD364" s="346"/>
      <c r="AE364" s="346"/>
    </row>
    <row r="365" spans="1:31" ht="25.9" customHeight="1" x14ac:dyDescent="0.25">
      <c r="A365" s="59" t="s">
        <v>83</v>
      </c>
      <c r="B365" s="205">
        <v>130</v>
      </c>
      <c r="C365" s="229">
        <v>5.68</v>
      </c>
      <c r="D365" s="230">
        <v>5.73</v>
      </c>
      <c r="E365" s="230">
        <v>28.71</v>
      </c>
      <c r="F365" s="230">
        <v>205.41</v>
      </c>
      <c r="G365" s="205">
        <v>150</v>
      </c>
      <c r="H365" s="229">
        <v>6.55</v>
      </c>
      <c r="I365" s="230">
        <v>5.97</v>
      </c>
      <c r="J365" s="230">
        <v>33.08</v>
      </c>
      <c r="K365" s="230">
        <v>231.03</v>
      </c>
      <c r="L365" s="205">
        <v>180</v>
      </c>
      <c r="M365" s="229">
        <v>7.77</v>
      </c>
      <c r="N365" s="230">
        <v>6.31</v>
      </c>
      <c r="O365" s="230">
        <v>39.32</v>
      </c>
      <c r="P365" s="230">
        <v>267.63</v>
      </c>
      <c r="Q365" s="228"/>
      <c r="R365" s="346"/>
      <c r="S365" s="346"/>
      <c r="T365" s="346"/>
      <c r="U365" s="346"/>
      <c r="V365" s="346"/>
      <c r="W365" s="346"/>
      <c r="X365" s="346"/>
      <c r="Y365" s="346"/>
      <c r="Z365" s="346"/>
      <c r="AA365" s="346"/>
      <c r="AB365" s="346"/>
      <c r="AC365" s="346"/>
      <c r="AD365" s="346"/>
      <c r="AE365" s="346"/>
    </row>
    <row r="366" spans="1:31" ht="18" customHeight="1" x14ac:dyDescent="0.25">
      <c r="A366" s="13" t="s">
        <v>72</v>
      </c>
      <c r="B366" s="232">
        <v>200</v>
      </c>
      <c r="C366" s="262">
        <v>1.2</v>
      </c>
      <c r="D366" s="262">
        <v>0.2</v>
      </c>
      <c r="E366" s="262">
        <v>8.1999999999999993</v>
      </c>
      <c r="F366" s="262">
        <v>42.8</v>
      </c>
      <c r="G366" s="278">
        <v>200</v>
      </c>
      <c r="H366" s="262">
        <v>1.2</v>
      </c>
      <c r="I366" s="262">
        <v>0.2</v>
      </c>
      <c r="J366" s="262">
        <v>8.1999999999999993</v>
      </c>
      <c r="K366" s="262">
        <v>42.8</v>
      </c>
      <c r="L366" s="278">
        <v>200</v>
      </c>
      <c r="M366" s="262">
        <v>1.2</v>
      </c>
      <c r="N366" s="262">
        <v>0.2</v>
      </c>
      <c r="O366" s="262">
        <v>8.1999999999999993</v>
      </c>
      <c r="P366" s="262">
        <v>42.8</v>
      </c>
      <c r="Q366" s="228"/>
      <c r="R366" s="346"/>
      <c r="S366" s="346"/>
      <c r="T366" s="346"/>
      <c r="U366" s="346"/>
      <c r="V366" s="346"/>
      <c r="W366" s="346"/>
      <c r="X366" s="346"/>
      <c r="Y366" s="346"/>
      <c r="Z366" s="346"/>
      <c r="AA366" s="346"/>
      <c r="AB366" s="346"/>
      <c r="AC366" s="346"/>
      <c r="AD366" s="346"/>
      <c r="AE366" s="346"/>
    </row>
    <row r="367" spans="1:31" ht="25.5" x14ac:dyDescent="0.25">
      <c r="A367" s="13" t="s">
        <v>146</v>
      </c>
      <c r="B367" s="178">
        <v>30</v>
      </c>
      <c r="C367" s="179">
        <v>2.2000000000000002</v>
      </c>
      <c r="D367" s="179">
        <v>0.3</v>
      </c>
      <c r="E367" s="179">
        <v>13.8</v>
      </c>
      <c r="F367" s="179">
        <v>67.5</v>
      </c>
      <c r="G367" s="178">
        <v>50</v>
      </c>
      <c r="H367" s="179">
        <v>3</v>
      </c>
      <c r="I367" s="179">
        <v>0.4</v>
      </c>
      <c r="J367" s="179">
        <v>18.3</v>
      </c>
      <c r="K367" s="179">
        <v>90</v>
      </c>
      <c r="L367" s="178">
        <v>50</v>
      </c>
      <c r="M367" s="179">
        <v>3</v>
      </c>
      <c r="N367" s="179">
        <v>0.4</v>
      </c>
      <c r="O367" s="179">
        <v>18.3</v>
      </c>
      <c r="P367" s="179">
        <v>90</v>
      </c>
      <c r="Q367" s="228"/>
      <c r="R367" s="346"/>
      <c r="S367" s="346"/>
      <c r="T367" s="346"/>
      <c r="U367" s="346"/>
      <c r="V367" s="346"/>
      <c r="W367" s="346"/>
      <c r="X367" s="346"/>
      <c r="Y367" s="346"/>
      <c r="Z367" s="346"/>
      <c r="AA367" s="346"/>
      <c r="AB367" s="346"/>
      <c r="AC367" s="346"/>
      <c r="AD367" s="346"/>
      <c r="AE367" s="346"/>
    </row>
    <row r="368" spans="1:31" ht="15" customHeight="1" x14ac:dyDescent="0.25">
      <c r="A368" s="70" t="s">
        <v>5</v>
      </c>
      <c r="B368" s="182"/>
      <c r="C368" s="183">
        <f>SUM(C363:C367)</f>
        <v>35.870000000000005</v>
      </c>
      <c r="D368" s="183">
        <f>SUM(D363:D367)</f>
        <v>17.12</v>
      </c>
      <c r="E368" s="183">
        <f>SUM(E363:E367)</f>
        <v>59.34</v>
      </c>
      <c r="F368" s="183">
        <f>SUM(F363:F367)</f>
        <v>555.37</v>
      </c>
      <c r="G368" s="182"/>
      <c r="H368" s="183">
        <f>SUM(H363:H367)</f>
        <v>39.950000000000003</v>
      </c>
      <c r="I368" s="183">
        <f>SUM(I363:I367)</f>
        <v>20.179999999999996</v>
      </c>
      <c r="J368" s="183">
        <f>SUM(J363:J367)</f>
        <v>71.52</v>
      </c>
      <c r="K368" s="183">
        <f>SUM(K363:K367)</f>
        <v>650.89</v>
      </c>
      <c r="L368" s="182"/>
      <c r="M368" s="183">
        <f>SUM(M363:M367)</f>
        <v>43</v>
      </c>
      <c r="N368" s="183">
        <f>SUM(N363:N367)</f>
        <v>22.139999999999997</v>
      </c>
      <c r="O368" s="183">
        <f>SUM(O363:O367)</f>
        <v>81.760000000000005</v>
      </c>
      <c r="P368" s="183">
        <f>SUM(P363:P367)</f>
        <v>725.36999999999989</v>
      </c>
      <c r="Q368" s="228"/>
      <c r="R368" s="346"/>
      <c r="S368" s="346"/>
      <c r="T368" s="346"/>
      <c r="U368" s="346"/>
      <c r="V368" s="346"/>
      <c r="W368" s="346"/>
      <c r="X368" s="346"/>
      <c r="Y368" s="346"/>
      <c r="Z368" s="346"/>
      <c r="AA368" s="346"/>
      <c r="AB368" s="346"/>
      <c r="AC368" s="346"/>
      <c r="AD368" s="346"/>
      <c r="AE368" s="346"/>
    </row>
    <row r="369" spans="1:31" x14ac:dyDescent="0.25">
      <c r="A369" s="71" t="s">
        <v>24</v>
      </c>
      <c r="B369" s="196"/>
      <c r="C369" s="186">
        <f>C368*4/F368</f>
        <v>0.25835028899652485</v>
      </c>
      <c r="D369" s="186">
        <f>D368*9/F368</f>
        <v>0.27743666384572452</v>
      </c>
      <c r="E369" s="186">
        <f>E368*4/F368</f>
        <v>0.42739074851000236</v>
      </c>
      <c r="F369" s="186">
        <f>F368/2100</f>
        <v>0.26446190476190479</v>
      </c>
      <c r="G369" s="196"/>
      <c r="H369" s="186">
        <f>H368*4/K368</f>
        <v>0.24550999400820417</v>
      </c>
      <c r="I369" s="186">
        <f>I368*9/K368</f>
        <v>0.27903332360306654</v>
      </c>
      <c r="J369" s="186">
        <f>J368*4/K368</f>
        <v>0.4395212708752631</v>
      </c>
      <c r="K369" s="186">
        <f>K368/2450</f>
        <v>0.26566938775510202</v>
      </c>
      <c r="L369" s="196"/>
      <c r="M369" s="186">
        <f>M368*4/P368</f>
        <v>0.23712036615796081</v>
      </c>
      <c r="N369" s="186">
        <f>N368*9/P368</f>
        <v>0.27470118698043755</v>
      </c>
      <c r="O369" s="186">
        <f>O368*4/P368</f>
        <v>0.45085956132732269</v>
      </c>
      <c r="P369" s="186">
        <f>P368/2700</f>
        <v>0.26865555555555554</v>
      </c>
      <c r="Q369" s="228"/>
      <c r="R369" s="346"/>
      <c r="S369" s="346"/>
      <c r="T369" s="346"/>
      <c r="U369" s="346"/>
      <c r="V369" s="346"/>
      <c r="W369" s="346"/>
      <c r="X369" s="346"/>
      <c r="Y369" s="346"/>
      <c r="Z369" s="346"/>
      <c r="AA369" s="346"/>
      <c r="AB369" s="346"/>
      <c r="AC369" s="346"/>
      <c r="AD369" s="346"/>
      <c r="AE369" s="346"/>
    </row>
    <row r="370" spans="1:31" x14ac:dyDescent="0.25">
      <c r="A370" s="72"/>
      <c r="B370" s="235"/>
      <c r="C370" s="191"/>
      <c r="D370" s="191"/>
      <c r="E370" s="191"/>
      <c r="F370" s="191"/>
      <c r="G370" s="235"/>
      <c r="H370" s="191"/>
      <c r="I370" s="191"/>
      <c r="J370" s="191"/>
      <c r="K370" s="191"/>
      <c r="L370" s="235"/>
      <c r="M370" s="191"/>
      <c r="N370" s="191"/>
      <c r="O370" s="191"/>
      <c r="P370" s="236"/>
      <c r="Q370" s="228"/>
      <c r="R370" s="346"/>
      <c r="S370" s="346"/>
      <c r="T370" s="346"/>
      <c r="U370" s="346"/>
      <c r="V370" s="346"/>
      <c r="W370" s="346"/>
      <c r="X370" s="346"/>
      <c r="Y370" s="346"/>
      <c r="Z370" s="346"/>
      <c r="AA370" s="346"/>
      <c r="AB370" s="346"/>
      <c r="AC370" s="346"/>
      <c r="AD370" s="346"/>
      <c r="AE370" s="346"/>
    </row>
    <row r="371" spans="1:31" ht="25.5" x14ac:dyDescent="0.25">
      <c r="A371" s="178" t="s">
        <v>26</v>
      </c>
      <c r="B371" s="178" t="s">
        <v>32</v>
      </c>
      <c r="C371" s="178" t="s">
        <v>33</v>
      </c>
      <c r="D371" s="178" t="s">
        <v>34</v>
      </c>
      <c r="E371" s="178" t="s">
        <v>35</v>
      </c>
      <c r="F371" s="178" t="s">
        <v>36</v>
      </c>
      <c r="G371" s="178" t="s">
        <v>37</v>
      </c>
      <c r="H371" s="178" t="s">
        <v>38</v>
      </c>
      <c r="I371" s="178" t="s">
        <v>39</v>
      </c>
      <c r="J371" s="178" t="s">
        <v>40</v>
      </c>
      <c r="K371" s="178" t="s">
        <v>41</v>
      </c>
      <c r="L371" s="178" t="s">
        <v>42</v>
      </c>
      <c r="M371" s="191"/>
      <c r="N371" s="191"/>
      <c r="O371" s="191"/>
      <c r="P371" s="236"/>
      <c r="Q371" s="228"/>
      <c r="R371" s="346"/>
      <c r="S371" s="346"/>
      <c r="T371" s="346"/>
      <c r="U371" s="346"/>
      <c r="V371" s="346"/>
      <c r="W371" s="346"/>
      <c r="X371" s="346"/>
      <c r="Y371" s="346"/>
      <c r="Z371" s="346"/>
      <c r="AA371" s="346"/>
      <c r="AB371" s="346"/>
      <c r="AC371" s="346"/>
      <c r="AD371" s="346"/>
      <c r="AE371" s="346"/>
    </row>
    <row r="372" spans="1:31" x14ac:dyDescent="0.25">
      <c r="A372" s="13" t="s">
        <v>27</v>
      </c>
      <c r="B372" s="179">
        <v>943.91</v>
      </c>
      <c r="C372" s="179">
        <v>0.62</v>
      </c>
      <c r="D372" s="179">
        <v>5.64</v>
      </c>
      <c r="E372" s="179">
        <v>67.45</v>
      </c>
      <c r="F372" s="179">
        <v>0.15</v>
      </c>
      <c r="G372" s="179">
        <v>0.35</v>
      </c>
      <c r="H372" s="179">
        <v>14.46</v>
      </c>
      <c r="I372" s="179">
        <v>0.61</v>
      </c>
      <c r="J372" s="179">
        <v>67.209999999999994</v>
      </c>
      <c r="K372" s="179">
        <v>1.1599999999999999</v>
      </c>
      <c r="L372" s="179">
        <v>370.57</v>
      </c>
      <c r="M372" s="191"/>
      <c r="N372" s="191"/>
      <c r="O372" s="191"/>
      <c r="P372" s="236"/>
      <c r="Q372" s="228"/>
      <c r="R372" s="346"/>
      <c r="S372" s="346"/>
      <c r="T372" s="346"/>
      <c r="U372" s="346"/>
      <c r="V372" s="346"/>
      <c r="W372" s="346"/>
      <c r="X372" s="346"/>
      <c r="Y372" s="346"/>
      <c r="Z372" s="346"/>
      <c r="AA372" s="346"/>
      <c r="AB372" s="346"/>
      <c r="AC372" s="346"/>
      <c r="AD372" s="346"/>
      <c r="AE372" s="346"/>
    </row>
    <row r="373" spans="1:31" x14ac:dyDescent="0.25">
      <c r="A373" s="13" t="s">
        <v>25</v>
      </c>
      <c r="B373" s="179">
        <v>1030.1300000000001</v>
      </c>
      <c r="C373" s="179">
        <v>0.69</v>
      </c>
      <c r="D373" s="179">
        <v>6.64</v>
      </c>
      <c r="E373" s="179">
        <v>82.86</v>
      </c>
      <c r="F373" s="179">
        <v>0.27</v>
      </c>
      <c r="G373" s="179">
        <v>0.37</v>
      </c>
      <c r="H373" s="179">
        <v>15.81</v>
      </c>
      <c r="I373" s="179">
        <v>0.73</v>
      </c>
      <c r="J373" s="179">
        <v>80.2</v>
      </c>
      <c r="K373" s="179">
        <v>1.23</v>
      </c>
      <c r="L373" s="179">
        <v>380.08</v>
      </c>
      <c r="M373" s="191"/>
      <c r="N373" s="191"/>
      <c r="O373" s="191"/>
      <c r="P373" s="236"/>
      <c r="Q373" s="228"/>
      <c r="R373" s="346"/>
      <c r="S373" s="346"/>
      <c r="T373" s="346"/>
      <c r="U373" s="346"/>
      <c r="V373" s="346"/>
      <c r="W373" s="346"/>
      <c r="X373" s="346"/>
      <c r="Y373" s="346"/>
      <c r="Z373" s="346"/>
      <c r="AA373" s="346"/>
      <c r="AB373" s="346"/>
      <c r="AC373" s="346"/>
      <c r="AD373" s="346"/>
      <c r="AE373" s="346"/>
    </row>
    <row r="374" spans="1:31" x14ac:dyDescent="0.25">
      <c r="A374" s="13" t="s">
        <v>28</v>
      </c>
      <c r="B374" s="179">
        <v>1112.44</v>
      </c>
      <c r="C374" s="179">
        <v>0.79</v>
      </c>
      <c r="D374" s="179">
        <v>7.59</v>
      </c>
      <c r="E374" s="179">
        <v>91.93</v>
      </c>
      <c r="F374" s="179">
        <v>0.28999999999999998</v>
      </c>
      <c r="G374" s="179">
        <v>0.37</v>
      </c>
      <c r="H374" s="179">
        <v>16.11</v>
      </c>
      <c r="I374" s="179">
        <v>0.74</v>
      </c>
      <c r="J374" s="179">
        <v>86.16</v>
      </c>
      <c r="K374" s="179">
        <v>1.33</v>
      </c>
      <c r="L374" s="179">
        <v>385.99</v>
      </c>
      <c r="M374" s="191"/>
      <c r="N374" s="191"/>
      <c r="O374" s="191"/>
      <c r="P374" s="236"/>
      <c r="Q374" s="228"/>
      <c r="R374" s="346"/>
      <c r="S374" s="346"/>
      <c r="T374" s="346"/>
      <c r="U374" s="346"/>
      <c r="V374" s="346"/>
      <c r="W374" s="346"/>
      <c r="X374" s="346"/>
      <c r="Y374" s="346"/>
      <c r="Z374" s="346"/>
      <c r="AA374" s="346"/>
      <c r="AB374" s="346"/>
      <c r="AC374" s="346"/>
      <c r="AD374" s="346"/>
      <c r="AE374" s="346"/>
    </row>
    <row r="375" spans="1:31" ht="25.5" x14ac:dyDescent="0.25">
      <c r="A375" s="178" t="s">
        <v>29</v>
      </c>
      <c r="B375" s="190" t="s">
        <v>44</v>
      </c>
      <c r="C375" s="190" t="s">
        <v>45</v>
      </c>
      <c r="D375" s="190" t="s">
        <v>46</v>
      </c>
      <c r="E375" s="190" t="s">
        <v>47</v>
      </c>
      <c r="F375" s="190" t="s">
        <v>48</v>
      </c>
      <c r="G375" s="190" t="s">
        <v>49</v>
      </c>
      <c r="H375" s="191"/>
      <c r="I375" s="321" t="s">
        <v>43</v>
      </c>
      <c r="J375" s="321"/>
      <c r="K375" s="191"/>
      <c r="L375" s="192"/>
      <c r="M375" s="191"/>
      <c r="N375" s="191"/>
      <c r="O375" s="191"/>
      <c r="P375" s="236"/>
      <c r="Q375" s="228"/>
      <c r="R375" s="346"/>
      <c r="S375" s="346"/>
      <c r="T375" s="346"/>
      <c r="U375" s="346"/>
      <c r="V375" s="346"/>
      <c r="W375" s="346"/>
      <c r="X375" s="346"/>
      <c r="Y375" s="346"/>
      <c r="Z375" s="346"/>
      <c r="AA375" s="346"/>
      <c r="AB375" s="346"/>
      <c r="AC375" s="346"/>
      <c r="AD375" s="346"/>
      <c r="AE375" s="346"/>
    </row>
    <row r="376" spans="1:31" x14ac:dyDescent="0.25">
      <c r="A376" s="13" t="s">
        <v>27</v>
      </c>
      <c r="B376" s="179">
        <v>904.73</v>
      </c>
      <c r="C376" s="179">
        <v>268.8</v>
      </c>
      <c r="D376" s="179">
        <v>97.79</v>
      </c>
      <c r="E376" s="179">
        <v>443.88</v>
      </c>
      <c r="F376" s="179">
        <v>2.34</v>
      </c>
      <c r="G376" s="179">
        <v>0.69</v>
      </c>
      <c r="H376" s="193"/>
      <c r="I376" s="316">
        <v>6.87</v>
      </c>
      <c r="J376" s="316"/>
      <c r="K376" s="191"/>
      <c r="L376" s="192"/>
      <c r="M376" s="191"/>
      <c r="N376" s="191"/>
      <c r="O376" s="191"/>
      <c r="P376" s="236"/>
      <c r="Q376" s="228"/>
      <c r="R376" s="346"/>
      <c r="S376" s="346"/>
      <c r="T376" s="346"/>
      <c r="U376" s="346"/>
      <c r="V376" s="346"/>
      <c r="W376" s="346"/>
      <c r="X376" s="346"/>
      <c r="Y376" s="346"/>
      <c r="Z376" s="346"/>
      <c r="AA376" s="346"/>
      <c r="AB376" s="346"/>
      <c r="AC376" s="346"/>
      <c r="AD376" s="346"/>
      <c r="AE376" s="346"/>
    </row>
    <row r="377" spans="1:31" x14ac:dyDescent="0.25">
      <c r="A377" s="13" t="s">
        <v>25</v>
      </c>
      <c r="B377" s="179">
        <v>1028.8699999999999</v>
      </c>
      <c r="C377" s="179">
        <v>284.36</v>
      </c>
      <c r="D377" s="179">
        <v>109.69</v>
      </c>
      <c r="E377" s="179">
        <v>493.93</v>
      </c>
      <c r="F377" s="179">
        <v>2.66</v>
      </c>
      <c r="G377" s="179">
        <v>0.88</v>
      </c>
      <c r="H377" s="193"/>
      <c r="I377" s="316">
        <v>9.01</v>
      </c>
      <c r="J377" s="316"/>
      <c r="K377" s="191"/>
      <c r="L377" s="192"/>
      <c r="M377" s="191"/>
      <c r="N377" s="191"/>
      <c r="O377" s="191"/>
      <c r="P377" s="236"/>
      <c r="Q377" s="228"/>
      <c r="R377" s="346"/>
      <c r="S377" s="346"/>
      <c r="T377" s="346"/>
      <c r="U377" s="346"/>
      <c r="V377" s="346"/>
      <c r="W377" s="346"/>
      <c r="X377" s="346"/>
      <c r="Y377" s="346"/>
      <c r="Z377" s="346"/>
      <c r="AA377" s="346"/>
      <c r="AB377" s="346"/>
      <c r="AC377" s="346"/>
      <c r="AD377" s="346"/>
      <c r="AE377" s="346"/>
    </row>
    <row r="378" spans="1:31" x14ac:dyDescent="0.25">
      <c r="A378" s="13" t="s">
        <v>28</v>
      </c>
      <c r="B378" s="179">
        <v>1081.3800000000001</v>
      </c>
      <c r="C378" s="179">
        <v>291.63</v>
      </c>
      <c r="D378" s="179">
        <v>113.64</v>
      </c>
      <c r="E378" s="179">
        <v>509.06</v>
      </c>
      <c r="F378" s="179">
        <v>2.89</v>
      </c>
      <c r="G378" s="179">
        <v>1.03</v>
      </c>
      <c r="H378" s="193"/>
      <c r="I378" s="316">
        <v>9.76</v>
      </c>
      <c r="J378" s="316"/>
      <c r="K378" s="191"/>
      <c r="L378" s="192"/>
      <c r="M378" s="191"/>
      <c r="N378" s="191"/>
      <c r="O378" s="191"/>
      <c r="P378" s="236"/>
      <c r="Q378" s="228"/>
      <c r="R378" s="346"/>
      <c r="S378" s="346"/>
      <c r="T378" s="346"/>
      <c r="U378" s="346"/>
      <c r="V378" s="346"/>
      <c r="W378" s="346"/>
      <c r="X378" s="346"/>
      <c r="Y378" s="346"/>
      <c r="Z378" s="346"/>
      <c r="AA378" s="346"/>
      <c r="AB378" s="346"/>
      <c r="AC378" s="346"/>
      <c r="AD378" s="346"/>
      <c r="AE378" s="346"/>
    </row>
    <row r="379" spans="1:31" x14ac:dyDescent="0.25">
      <c r="A379" s="172"/>
      <c r="B379" s="198"/>
      <c r="C379" s="198"/>
      <c r="D379" s="198"/>
      <c r="E379" s="198"/>
      <c r="F379" s="198"/>
      <c r="G379" s="198"/>
      <c r="H379" s="193"/>
      <c r="I379" s="198"/>
      <c r="J379" s="198"/>
      <c r="K379" s="191"/>
      <c r="L379" s="192"/>
      <c r="M379" s="191"/>
      <c r="N379" s="191"/>
      <c r="O379" s="191"/>
      <c r="P379" s="236"/>
      <c r="Q379" s="239"/>
      <c r="R379" s="346"/>
      <c r="S379" s="346"/>
      <c r="T379" s="346"/>
      <c r="U379" s="346"/>
      <c r="V379" s="346"/>
      <c r="W379" s="346"/>
      <c r="X379" s="346"/>
      <c r="Y379" s="346"/>
      <c r="Z379" s="346"/>
      <c r="AA379" s="346"/>
      <c r="AB379" s="346"/>
      <c r="AC379" s="346"/>
      <c r="AD379" s="346"/>
      <c r="AE379" s="346"/>
    </row>
    <row r="380" spans="1:31" x14ac:dyDescent="0.25">
      <c r="A380" s="172"/>
      <c r="B380" s="198"/>
      <c r="C380" s="198"/>
      <c r="D380" s="198"/>
      <c r="E380" s="198"/>
      <c r="F380" s="198"/>
      <c r="G380" s="198"/>
      <c r="H380" s="193"/>
      <c r="I380" s="198"/>
      <c r="J380" s="198"/>
      <c r="K380" s="191"/>
      <c r="L380" s="192"/>
      <c r="M380" s="191"/>
      <c r="N380" s="191"/>
      <c r="O380" s="191"/>
      <c r="P380" s="236"/>
      <c r="Q380" s="239"/>
      <c r="R380" s="346"/>
      <c r="S380" s="346"/>
      <c r="T380" s="346"/>
      <c r="U380" s="346"/>
      <c r="V380" s="346"/>
      <c r="W380" s="346"/>
      <c r="X380" s="346"/>
      <c r="Y380" s="346"/>
      <c r="Z380" s="346"/>
      <c r="AA380" s="346"/>
      <c r="AB380" s="346"/>
      <c r="AC380" s="346"/>
      <c r="AD380" s="346"/>
      <c r="AE380" s="346"/>
    </row>
    <row r="381" spans="1:31" x14ac:dyDescent="0.25">
      <c r="A381" s="172"/>
      <c r="B381" s="198"/>
      <c r="C381" s="198"/>
      <c r="D381" s="198"/>
      <c r="E381" s="198"/>
      <c r="F381" s="198"/>
      <c r="G381" s="198"/>
      <c r="H381" s="193"/>
      <c r="I381" s="198"/>
      <c r="J381" s="198"/>
      <c r="K381" s="191"/>
      <c r="L381" s="192"/>
      <c r="M381" s="191"/>
      <c r="N381" s="191"/>
      <c r="O381" s="191"/>
      <c r="P381" s="236"/>
      <c r="Q381" s="239"/>
      <c r="R381" s="346"/>
      <c r="S381" s="346"/>
      <c r="T381" s="346"/>
      <c r="U381" s="346"/>
      <c r="V381" s="346"/>
      <c r="W381" s="346"/>
      <c r="X381" s="346"/>
      <c r="Y381" s="346"/>
      <c r="Z381" s="346"/>
      <c r="AA381" s="346"/>
      <c r="AB381" s="346"/>
      <c r="AC381" s="346"/>
      <c r="AD381" s="346"/>
      <c r="AE381" s="346"/>
    </row>
    <row r="382" spans="1:31" x14ac:dyDescent="0.25">
      <c r="A382" s="172"/>
      <c r="B382" s="198"/>
      <c r="C382" s="198"/>
      <c r="D382" s="198"/>
      <c r="E382" s="198"/>
      <c r="F382" s="198"/>
      <c r="G382" s="198"/>
      <c r="H382" s="193"/>
      <c r="I382" s="198"/>
      <c r="J382" s="198"/>
      <c r="K382" s="191"/>
      <c r="L382" s="192"/>
      <c r="M382" s="191"/>
      <c r="N382" s="191"/>
      <c r="O382" s="191"/>
      <c r="P382" s="236"/>
      <c r="Q382" s="239"/>
      <c r="R382" s="346"/>
      <c r="S382" s="346"/>
      <c r="T382" s="346"/>
      <c r="U382" s="346"/>
      <c r="V382" s="346"/>
      <c r="W382" s="346"/>
      <c r="X382" s="346"/>
      <c r="Y382" s="346"/>
      <c r="Z382" s="346"/>
      <c r="AA382" s="346"/>
      <c r="AB382" s="346"/>
      <c r="AC382" s="346"/>
      <c r="AD382" s="346"/>
      <c r="AE382" s="346"/>
    </row>
    <row r="383" spans="1:31" x14ac:dyDescent="0.25">
      <c r="A383" s="172"/>
      <c r="B383" s="198"/>
      <c r="C383" s="198"/>
      <c r="D383" s="198"/>
      <c r="E383" s="198"/>
      <c r="F383" s="198"/>
      <c r="G383" s="198"/>
      <c r="H383" s="193"/>
      <c r="I383" s="198"/>
      <c r="J383" s="198"/>
      <c r="K383" s="191"/>
      <c r="L383" s="192"/>
      <c r="M383" s="191"/>
      <c r="N383" s="191"/>
      <c r="O383" s="191"/>
      <c r="P383" s="236"/>
      <c r="Q383" s="239"/>
      <c r="R383" s="346"/>
      <c r="S383" s="346"/>
      <c r="T383" s="346"/>
      <c r="U383" s="346"/>
      <c r="V383" s="346"/>
      <c r="W383" s="346"/>
      <c r="X383" s="346"/>
      <c r="Y383" s="346"/>
      <c r="Z383" s="346"/>
      <c r="AA383" s="346"/>
      <c r="AB383" s="346"/>
      <c r="AC383" s="346"/>
      <c r="AD383" s="346"/>
      <c r="AE383" s="346"/>
    </row>
    <row r="384" spans="1:31" x14ac:dyDescent="0.25">
      <c r="A384" s="172"/>
      <c r="B384" s="198"/>
      <c r="C384" s="198"/>
      <c r="D384" s="198"/>
      <c r="E384" s="198"/>
      <c r="F384" s="198"/>
      <c r="G384" s="198"/>
      <c r="H384" s="193"/>
      <c r="I384" s="198"/>
      <c r="J384" s="198"/>
      <c r="K384" s="191"/>
      <c r="L384" s="192"/>
      <c r="M384" s="191"/>
      <c r="N384" s="191"/>
      <c r="O384" s="191"/>
      <c r="P384" s="236"/>
      <c r="Q384" s="239"/>
      <c r="R384" s="346"/>
      <c r="S384" s="346"/>
      <c r="T384" s="346"/>
      <c r="U384" s="346"/>
      <c r="V384" s="346"/>
      <c r="W384" s="346"/>
      <c r="X384" s="346"/>
      <c r="Y384" s="346"/>
      <c r="Z384" s="346"/>
      <c r="AA384" s="346"/>
      <c r="AB384" s="346"/>
      <c r="AC384" s="346"/>
      <c r="AD384" s="346"/>
      <c r="AE384" s="346"/>
    </row>
    <row r="385" spans="1:31" x14ac:dyDescent="0.25">
      <c r="A385" s="74"/>
      <c r="B385" s="192"/>
      <c r="C385" s="191"/>
      <c r="D385" s="191"/>
      <c r="E385" s="191"/>
      <c r="F385" s="191"/>
      <c r="G385" s="235"/>
      <c r="H385" s="191"/>
      <c r="I385" s="191"/>
      <c r="J385" s="191"/>
      <c r="K385" s="191"/>
      <c r="L385" s="235"/>
      <c r="M385" s="191"/>
      <c r="N385" s="191"/>
      <c r="O385" s="199"/>
      <c r="P385" s="199"/>
      <c r="Q385" s="228"/>
      <c r="R385" s="348"/>
      <c r="S385" s="346"/>
      <c r="T385" s="346"/>
      <c r="U385" s="346"/>
      <c r="V385" s="346"/>
      <c r="W385" s="346"/>
      <c r="X385" s="346"/>
      <c r="Y385" s="346"/>
      <c r="Z385" s="346"/>
      <c r="AA385" s="346"/>
      <c r="AB385" s="346"/>
      <c r="AC385" s="346"/>
      <c r="AD385" s="346"/>
      <c r="AE385" s="346"/>
    </row>
    <row r="386" spans="1:31" x14ac:dyDescent="0.25">
      <c r="A386" s="72"/>
      <c r="B386" s="192"/>
      <c r="C386" s="192"/>
      <c r="D386" s="192"/>
      <c r="E386" s="192"/>
      <c r="F386" s="192"/>
      <c r="G386" s="192"/>
      <c r="H386" s="191"/>
      <c r="I386" s="191"/>
      <c r="J386" s="191"/>
      <c r="K386" s="191"/>
      <c r="L386" s="192"/>
      <c r="M386" s="191"/>
      <c r="N386" s="191"/>
      <c r="O386" s="191"/>
      <c r="P386" s="236"/>
      <c r="Q386" s="228"/>
      <c r="R386" s="346"/>
      <c r="S386" s="346"/>
      <c r="T386" s="346"/>
      <c r="U386" s="346"/>
      <c r="V386" s="346"/>
      <c r="W386" s="346"/>
      <c r="X386" s="346"/>
      <c r="Y386" s="346"/>
      <c r="Z386" s="346"/>
      <c r="AA386" s="346"/>
      <c r="AB386" s="346"/>
      <c r="AC386" s="346"/>
      <c r="AD386" s="346"/>
      <c r="AE386" s="346"/>
    </row>
    <row r="387" spans="1:31" x14ac:dyDescent="0.25">
      <c r="A387" s="172"/>
      <c r="B387" s="198"/>
      <c r="C387" s="198"/>
      <c r="D387" s="198"/>
      <c r="E387" s="198"/>
      <c r="F387" s="198"/>
      <c r="G387" s="198"/>
      <c r="H387" s="193"/>
      <c r="I387" s="198"/>
      <c r="J387" s="198"/>
      <c r="K387" s="191"/>
      <c r="L387" s="192"/>
      <c r="M387" s="191"/>
      <c r="N387" s="191"/>
      <c r="O387" s="191"/>
      <c r="P387" s="236"/>
      <c r="Q387" s="239"/>
      <c r="R387" s="346"/>
      <c r="S387" s="346"/>
      <c r="T387" s="346"/>
      <c r="U387" s="346"/>
      <c r="V387" s="346"/>
      <c r="W387" s="346"/>
      <c r="X387" s="346"/>
      <c r="Y387" s="346"/>
      <c r="Z387" s="346"/>
      <c r="AA387" s="346"/>
      <c r="AB387" s="346"/>
      <c r="AC387" s="346"/>
      <c r="AD387" s="346"/>
      <c r="AE387" s="346"/>
    </row>
    <row r="388" spans="1:31" x14ac:dyDescent="0.25">
      <c r="A388" s="172"/>
      <c r="B388" s="198"/>
      <c r="C388" s="198"/>
      <c r="D388" s="198"/>
      <c r="E388" s="198"/>
      <c r="F388" s="198"/>
      <c r="G388" s="198"/>
      <c r="H388" s="193"/>
      <c r="I388" s="198"/>
      <c r="J388" s="198"/>
      <c r="K388" s="191"/>
      <c r="L388" s="192"/>
      <c r="M388" s="191"/>
      <c r="N388" s="191"/>
      <c r="O388" s="191"/>
      <c r="P388" s="236"/>
      <c r="Q388" s="239"/>
      <c r="R388" s="346"/>
      <c r="S388" s="346"/>
      <c r="T388" s="346"/>
      <c r="U388" s="346"/>
      <c r="V388" s="346"/>
      <c r="W388" s="346"/>
      <c r="X388" s="346"/>
      <c r="Y388" s="346"/>
      <c r="Z388" s="346"/>
      <c r="AA388" s="346"/>
      <c r="AB388" s="346"/>
      <c r="AC388" s="346"/>
      <c r="AD388" s="346"/>
      <c r="AE388" s="346"/>
    </row>
    <row r="389" spans="1:31" x14ac:dyDescent="0.25">
      <c r="A389" s="172"/>
      <c r="B389" s="198"/>
      <c r="C389" s="198"/>
      <c r="D389" s="198"/>
      <c r="E389" s="198"/>
      <c r="F389" s="198"/>
      <c r="G389" s="198"/>
      <c r="H389" s="193"/>
      <c r="I389" s="198"/>
      <c r="J389" s="198"/>
      <c r="K389" s="191"/>
      <c r="L389" s="192"/>
      <c r="M389" s="191"/>
      <c r="N389" s="191"/>
      <c r="O389" s="191"/>
      <c r="P389" s="236"/>
      <c r="Q389" s="239"/>
      <c r="R389" s="346"/>
      <c r="S389" s="346"/>
      <c r="T389" s="346"/>
      <c r="U389" s="346"/>
      <c r="V389" s="346"/>
      <c r="W389" s="346"/>
      <c r="X389" s="346"/>
      <c r="Y389" s="346"/>
      <c r="Z389" s="346"/>
      <c r="AA389" s="346"/>
      <c r="AB389" s="346"/>
      <c r="AC389" s="346"/>
      <c r="AD389" s="346"/>
      <c r="AE389" s="346"/>
    </row>
    <row r="390" spans="1:31" x14ac:dyDescent="0.25">
      <c r="A390" s="202" t="s">
        <v>69</v>
      </c>
      <c r="B390" s="192"/>
      <c r="C390" s="192"/>
      <c r="D390" s="192"/>
      <c r="E390" s="192"/>
      <c r="F390" s="192"/>
      <c r="G390" s="192"/>
      <c r="H390" s="191"/>
      <c r="I390" s="191"/>
      <c r="J390" s="191"/>
      <c r="K390" s="191"/>
      <c r="L390" s="192"/>
      <c r="M390" s="191"/>
      <c r="N390" s="191"/>
      <c r="O390" s="191"/>
      <c r="P390" s="236"/>
      <c r="Q390" s="228"/>
      <c r="R390" s="346"/>
      <c r="S390" s="346"/>
      <c r="T390" s="346"/>
      <c r="U390" s="346"/>
      <c r="V390" s="346"/>
      <c r="W390" s="346"/>
      <c r="X390" s="346"/>
      <c r="Y390" s="346"/>
      <c r="Z390" s="346"/>
      <c r="AA390" s="346"/>
      <c r="AB390" s="346"/>
      <c r="AC390" s="346"/>
      <c r="AD390" s="346"/>
      <c r="AE390" s="346"/>
    </row>
    <row r="391" spans="1:31" x14ac:dyDescent="0.25">
      <c r="A391" s="202" t="s">
        <v>18</v>
      </c>
      <c r="B391" s="192"/>
      <c r="C391" s="192"/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241"/>
      <c r="Q391" s="228"/>
      <c r="R391" s="346"/>
      <c r="S391" s="346"/>
      <c r="T391" s="346"/>
      <c r="U391" s="346"/>
      <c r="V391" s="346"/>
      <c r="W391" s="346"/>
      <c r="X391" s="346"/>
      <c r="Y391" s="346"/>
      <c r="Z391" s="346"/>
      <c r="AA391" s="346"/>
      <c r="AB391" s="346"/>
      <c r="AC391" s="346"/>
      <c r="AD391" s="346"/>
      <c r="AE391" s="346"/>
    </row>
    <row r="392" spans="1:31" x14ac:dyDescent="0.25">
      <c r="A392" s="90">
        <v>1</v>
      </c>
      <c r="B392" s="256">
        <v>2</v>
      </c>
      <c r="C392" s="256">
        <v>3</v>
      </c>
      <c r="D392" s="256">
        <v>4</v>
      </c>
      <c r="E392" s="256">
        <v>5</v>
      </c>
      <c r="F392" s="256">
        <v>6</v>
      </c>
      <c r="G392" s="256">
        <v>7</v>
      </c>
      <c r="H392" s="256">
        <v>8</v>
      </c>
      <c r="I392" s="256">
        <v>9</v>
      </c>
      <c r="J392" s="256">
        <v>10</v>
      </c>
      <c r="K392" s="256">
        <v>11</v>
      </c>
      <c r="L392" s="256">
        <v>12</v>
      </c>
      <c r="M392" s="256">
        <v>13</v>
      </c>
      <c r="N392" s="256">
        <v>14</v>
      </c>
      <c r="O392" s="256">
        <v>15</v>
      </c>
      <c r="P392" s="256">
        <v>16</v>
      </c>
      <c r="Q392" s="228"/>
      <c r="R392" s="346"/>
      <c r="S392" s="346"/>
      <c r="T392" s="346"/>
      <c r="U392" s="346"/>
      <c r="V392" s="346"/>
      <c r="W392" s="346"/>
      <c r="X392" s="346"/>
      <c r="Y392" s="346"/>
      <c r="Z392" s="346"/>
      <c r="AA392" s="346"/>
      <c r="AB392" s="346"/>
      <c r="AC392" s="346"/>
      <c r="AD392" s="346"/>
      <c r="AE392" s="346"/>
    </row>
    <row r="393" spans="1:31" x14ac:dyDescent="0.25">
      <c r="A393" s="139" t="s">
        <v>151</v>
      </c>
      <c r="B393" s="279">
        <v>70</v>
      </c>
      <c r="C393" s="280">
        <v>10.6</v>
      </c>
      <c r="D393" s="280">
        <v>2.5</v>
      </c>
      <c r="E393" s="280">
        <v>7.8</v>
      </c>
      <c r="F393" s="280">
        <v>181.6</v>
      </c>
      <c r="G393" s="279">
        <v>90</v>
      </c>
      <c r="H393" s="280">
        <v>11.6</v>
      </c>
      <c r="I393" s="280">
        <v>2.7</v>
      </c>
      <c r="J393" s="280">
        <v>11</v>
      </c>
      <c r="K393" s="280">
        <v>200.1</v>
      </c>
      <c r="L393" s="279">
        <v>100</v>
      </c>
      <c r="M393" s="280">
        <v>12.2</v>
      </c>
      <c r="N393" s="280">
        <v>2.7</v>
      </c>
      <c r="O393" s="280">
        <v>13.3</v>
      </c>
      <c r="P393" s="280">
        <v>233.2</v>
      </c>
      <c r="Q393" s="228"/>
      <c r="R393" s="346"/>
      <c r="S393" s="346"/>
      <c r="T393" s="346"/>
      <c r="U393" s="346"/>
      <c r="V393" s="346"/>
      <c r="W393" s="346"/>
      <c r="X393" s="346"/>
      <c r="Y393" s="346"/>
      <c r="Z393" s="346"/>
      <c r="AA393" s="346"/>
      <c r="AB393" s="346"/>
      <c r="AC393" s="346"/>
      <c r="AD393" s="346"/>
      <c r="AE393" s="346"/>
    </row>
    <row r="394" spans="1:31" x14ac:dyDescent="0.25">
      <c r="A394" s="59" t="s">
        <v>87</v>
      </c>
      <c r="B394" s="206">
        <v>20</v>
      </c>
      <c r="C394" s="267">
        <v>0.76</v>
      </c>
      <c r="D394" s="267">
        <v>1.9</v>
      </c>
      <c r="E394" s="267">
        <v>2.37</v>
      </c>
      <c r="F394" s="267">
        <v>29.72</v>
      </c>
      <c r="G394" s="206">
        <v>20</v>
      </c>
      <c r="H394" s="267">
        <v>0.76</v>
      </c>
      <c r="I394" s="267">
        <v>1.9</v>
      </c>
      <c r="J394" s="267">
        <v>2.37</v>
      </c>
      <c r="K394" s="267">
        <v>29.72</v>
      </c>
      <c r="L394" s="206">
        <v>20</v>
      </c>
      <c r="M394" s="267">
        <v>0.76</v>
      </c>
      <c r="N394" s="267">
        <v>1.9</v>
      </c>
      <c r="O394" s="267">
        <v>2.37</v>
      </c>
      <c r="P394" s="267">
        <v>29.72</v>
      </c>
      <c r="Q394" s="228"/>
      <c r="R394" s="346"/>
      <c r="S394" s="346"/>
      <c r="T394" s="346"/>
      <c r="U394" s="346"/>
      <c r="V394" s="346"/>
      <c r="W394" s="346"/>
      <c r="X394" s="346"/>
      <c r="Y394" s="346"/>
      <c r="Z394" s="346"/>
      <c r="AA394" s="346"/>
      <c r="AB394" s="346"/>
      <c r="AC394" s="346"/>
      <c r="AD394" s="346"/>
      <c r="AE394" s="346"/>
    </row>
    <row r="395" spans="1:31" ht="25.5" x14ac:dyDescent="0.25">
      <c r="A395" s="59" t="s">
        <v>67</v>
      </c>
      <c r="B395" s="232">
        <v>130</v>
      </c>
      <c r="C395" s="230">
        <v>2.4</v>
      </c>
      <c r="D395" s="230">
        <v>4.7</v>
      </c>
      <c r="E395" s="230">
        <v>12.6</v>
      </c>
      <c r="F395" s="230">
        <v>104.3</v>
      </c>
      <c r="G395" s="232">
        <v>150</v>
      </c>
      <c r="H395" s="230">
        <v>2.7</v>
      </c>
      <c r="I395" s="230">
        <v>7.3</v>
      </c>
      <c r="J395" s="230">
        <v>14.5</v>
      </c>
      <c r="K395" s="230">
        <v>136.4</v>
      </c>
      <c r="L395" s="232">
        <v>180</v>
      </c>
      <c r="M395" s="230">
        <v>3.1</v>
      </c>
      <c r="N395" s="230">
        <v>6.5</v>
      </c>
      <c r="O395" s="230">
        <v>16.7</v>
      </c>
      <c r="P395" s="230">
        <v>141.80000000000001</v>
      </c>
      <c r="Q395" s="228"/>
      <c r="R395" s="346"/>
      <c r="S395" s="346"/>
      <c r="T395" s="346"/>
      <c r="U395" s="346"/>
      <c r="V395" s="346"/>
      <c r="W395" s="346"/>
      <c r="X395" s="346"/>
      <c r="Y395" s="346"/>
      <c r="Z395" s="346"/>
      <c r="AA395" s="346"/>
      <c r="AB395" s="346"/>
      <c r="AC395" s="346"/>
      <c r="AD395" s="346"/>
      <c r="AE395" s="346"/>
    </row>
    <row r="396" spans="1:31" ht="25.5" x14ac:dyDescent="0.25">
      <c r="A396" s="126" t="s">
        <v>186</v>
      </c>
      <c r="B396" s="223">
        <v>30</v>
      </c>
      <c r="C396" s="222">
        <v>1.56</v>
      </c>
      <c r="D396" s="222">
        <v>0.12</v>
      </c>
      <c r="E396" s="222">
        <v>4.08</v>
      </c>
      <c r="F396" s="222">
        <v>23.1</v>
      </c>
      <c r="G396" s="223">
        <v>30</v>
      </c>
      <c r="H396" s="222">
        <v>1.56</v>
      </c>
      <c r="I396" s="222">
        <v>0.12</v>
      </c>
      <c r="J396" s="222">
        <v>4.08</v>
      </c>
      <c r="K396" s="222">
        <v>23.1</v>
      </c>
      <c r="L396" s="223">
        <v>30</v>
      </c>
      <c r="M396" s="222">
        <v>1.56</v>
      </c>
      <c r="N396" s="222">
        <v>0.12</v>
      </c>
      <c r="O396" s="222">
        <v>4.08</v>
      </c>
      <c r="P396" s="222">
        <v>23.1</v>
      </c>
      <c r="Q396" s="228"/>
      <c r="R396" s="346"/>
      <c r="S396" s="346"/>
      <c r="T396" s="346"/>
      <c r="U396" s="346"/>
      <c r="V396" s="346"/>
      <c r="W396" s="346"/>
      <c r="X396" s="346"/>
      <c r="Y396" s="346"/>
      <c r="Z396" s="346"/>
      <c r="AA396" s="346"/>
      <c r="AB396" s="346"/>
      <c r="AC396" s="346"/>
      <c r="AD396" s="346"/>
      <c r="AE396" s="346"/>
    </row>
    <row r="397" spans="1:31" x14ac:dyDescent="0.25">
      <c r="A397" s="126" t="s">
        <v>153</v>
      </c>
      <c r="B397" s="223">
        <v>200</v>
      </c>
      <c r="C397" s="222">
        <v>7.7</v>
      </c>
      <c r="D397" s="222">
        <v>4.3</v>
      </c>
      <c r="E397" s="222">
        <v>12.9</v>
      </c>
      <c r="F397" s="222">
        <v>122.3</v>
      </c>
      <c r="G397" s="223">
        <v>200</v>
      </c>
      <c r="H397" s="222">
        <v>7.7</v>
      </c>
      <c r="I397" s="222">
        <v>4.3</v>
      </c>
      <c r="J397" s="222">
        <v>12.9</v>
      </c>
      <c r="K397" s="222">
        <v>122.3</v>
      </c>
      <c r="L397" s="223">
        <v>200</v>
      </c>
      <c r="M397" s="222">
        <v>7.7</v>
      </c>
      <c r="N397" s="222">
        <v>4.3</v>
      </c>
      <c r="O397" s="222">
        <v>12.9</v>
      </c>
      <c r="P397" s="222">
        <v>122.3</v>
      </c>
      <c r="Q397" s="228"/>
      <c r="R397" s="346"/>
      <c r="S397" s="346"/>
      <c r="T397" s="346"/>
      <c r="U397" s="346"/>
      <c r="V397" s="346"/>
      <c r="W397" s="346"/>
      <c r="X397" s="346"/>
      <c r="Y397" s="346"/>
      <c r="Z397" s="346"/>
      <c r="AA397" s="346"/>
      <c r="AB397" s="346"/>
      <c r="AC397" s="346"/>
      <c r="AD397" s="346"/>
      <c r="AE397" s="346"/>
    </row>
    <row r="398" spans="1:31" ht="25.5" x14ac:dyDescent="0.25">
      <c r="A398" s="59" t="s">
        <v>146</v>
      </c>
      <c r="B398" s="205">
        <v>30</v>
      </c>
      <c r="C398" s="225">
        <v>2.2000000000000002</v>
      </c>
      <c r="D398" s="225">
        <v>0.3</v>
      </c>
      <c r="E398" s="225">
        <v>13.8</v>
      </c>
      <c r="F398" s="225">
        <v>67.5</v>
      </c>
      <c r="G398" s="205">
        <v>50</v>
      </c>
      <c r="H398" s="225">
        <v>3.7</v>
      </c>
      <c r="I398" s="225">
        <v>0.5</v>
      </c>
      <c r="J398" s="225">
        <v>22.9</v>
      </c>
      <c r="K398" s="225">
        <v>112.5</v>
      </c>
      <c r="L398" s="205">
        <v>50</v>
      </c>
      <c r="M398" s="213">
        <v>3.7</v>
      </c>
      <c r="N398" s="213">
        <v>0.5</v>
      </c>
      <c r="O398" s="213">
        <v>22.9</v>
      </c>
      <c r="P398" s="213">
        <v>112.5</v>
      </c>
      <c r="Q398" s="228"/>
      <c r="R398" s="346"/>
      <c r="S398" s="346"/>
      <c r="T398" s="346"/>
      <c r="U398" s="346"/>
      <c r="V398" s="346"/>
      <c r="W398" s="346"/>
      <c r="X398" s="346"/>
      <c r="Y398" s="346"/>
      <c r="Z398" s="346"/>
      <c r="AA398" s="346"/>
      <c r="AB398" s="346"/>
      <c r="AC398" s="346"/>
      <c r="AD398" s="346"/>
      <c r="AE398" s="346"/>
    </row>
    <row r="399" spans="1:31" x14ac:dyDescent="0.25">
      <c r="A399" s="75" t="s">
        <v>5</v>
      </c>
      <c r="B399" s="205">
        <f t="shared" ref="B399:P399" si="18">SUM(B393:B398)</f>
        <v>480</v>
      </c>
      <c r="C399" s="225">
        <f t="shared" si="18"/>
        <v>25.22</v>
      </c>
      <c r="D399" s="225">
        <f t="shared" si="18"/>
        <v>13.82</v>
      </c>
      <c r="E399" s="225">
        <f t="shared" si="18"/>
        <v>53.55</v>
      </c>
      <c r="F399" s="225">
        <f t="shared" si="18"/>
        <v>528.52</v>
      </c>
      <c r="G399" s="205">
        <f t="shared" si="18"/>
        <v>540</v>
      </c>
      <c r="H399" s="225">
        <f t="shared" si="18"/>
        <v>28.019999999999996</v>
      </c>
      <c r="I399" s="225">
        <f t="shared" si="18"/>
        <v>16.819999999999997</v>
      </c>
      <c r="J399" s="225">
        <f t="shared" si="18"/>
        <v>67.75</v>
      </c>
      <c r="K399" s="225">
        <f t="shared" si="18"/>
        <v>624.12000000000012</v>
      </c>
      <c r="L399" s="205">
        <f t="shared" si="18"/>
        <v>580</v>
      </c>
      <c r="M399" s="225">
        <f t="shared" si="18"/>
        <v>29.019999999999996</v>
      </c>
      <c r="N399" s="225">
        <f t="shared" si="18"/>
        <v>16.02</v>
      </c>
      <c r="O399" s="225">
        <f t="shared" si="18"/>
        <v>72.25</v>
      </c>
      <c r="P399" s="225">
        <f t="shared" si="18"/>
        <v>662.62</v>
      </c>
      <c r="Q399" s="228"/>
      <c r="R399" s="346"/>
      <c r="S399" s="346"/>
      <c r="T399" s="346"/>
      <c r="U399" s="346"/>
      <c r="V399" s="346"/>
      <c r="W399" s="346"/>
      <c r="X399" s="346"/>
      <c r="Y399" s="346"/>
      <c r="Z399" s="346"/>
      <c r="AA399" s="346"/>
      <c r="AB399" s="346"/>
      <c r="AC399" s="346"/>
      <c r="AD399" s="346"/>
      <c r="AE399" s="346"/>
    </row>
    <row r="400" spans="1:31" x14ac:dyDescent="0.25">
      <c r="A400" s="76" t="s">
        <v>24</v>
      </c>
      <c r="B400" s="226"/>
      <c r="C400" s="186">
        <f>C399*4/F399</f>
        <v>0.19087262544463784</v>
      </c>
      <c r="D400" s="186">
        <f>D399*9/F399</f>
        <v>0.23533641111027018</v>
      </c>
      <c r="E400" s="186">
        <f>E399*4/F399</f>
        <v>0.40528267615227426</v>
      </c>
      <c r="F400" s="186">
        <f>F399/2100</f>
        <v>0.25167619047619044</v>
      </c>
      <c r="G400" s="227"/>
      <c r="H400" s="186">
        <f>H399*4/K399</f>
        <v>0.17958084983656983</v>
      </c>
      <c r="I400" s="186">
        <f>I399*9/K399</f>
        <v>0.24254950970967112</v>
      </c>
      <c r="J400" s="186">
        <f>J399*4/K399</f>
        <v>0.43421136960840856</v>
      </c>
      <c r="K400" s="186">
        <f>K399/2450</f>
        <v>0.25474285714285722</v>
      </c>
      <c r="L400" s="227"/>
      <c r="M400" s="186">
        <f>M399*4/P399</f>
        <v>0.17518336301349188</v>
      </c>
      <c r="N400" s="186">
        <f>N399*9/P399</f>
        <v>0.21759077601038304</v>
      </c>
      <c r="O400" s="186">
        <f>O399*4/P399</f>
        <v>0.43614741480788383</v>
      </c>
      <c r="P400" s="187">
        <f>P399/2700</f>
        <v>0.24541481481481481</v>
      </c>
      <c r="Q400" s="228"/>
      <c r="R400" s="346"/>
      <c r="S400" s="346"/>
      <c r="T400" s="346"/>
      <c r="U400" s="346"/>
      <c r="V400" s="346"/>
      <c r="W400" s="346"/>
      <c r="X400" s="346"/>
      <c r="Y400" s="346"/>
      <c r="Z400" s="346"/>
      <c r="AA400" s="346"/>
      <c r="AB400" s="346"/>
      <c r="AC400" s="346"/>
      <c r="AD400" s="346"/>
      <c r="AE400" s="346"/>
    </row>
    <row r="401" spans="1:31" x14ac:dyDescent="0.25">
      <c r="A401" s="72"/>
      <c r="B401" s="235"/>
      <c r="C401" s="191"/>
      <c r="D401" s="191"/>
      <c r="E401" s="191"/>
      <c r="F401" s="191"/>
      <c r="G401" s="235"/>
      <c r="H401" s="191"/>
      <c r="I401" s="191"/>
      <c r="J401" s="191"/>
      <c r="K401" s="191"/>
      <c r="L401" s="235"/>
      <c r="M401" s="191"/>
      <c r="N401" s="191"/>
      <c r="O401" s="191"/>
      <c r="P401" s="236"/>
      <c r="Q401" s="228"/>
      <c r="R401" s="346"/>
      <c r="S401" s="346"/>
      <c r="T401" s="346"/>
      <c r="U401" s="346"/>
      <c r="V401" s="346"/>
      <c r="W401" s="346"/>
      <c r="X401" s="346"/>
      <c r="Y401" s="346"/>
      <c r="Z401" s="346"/>
      <c r="AA401" s="346"/>
      <c r="AB401" s="346"/>
      <c r="AC401" s="346"/>
      <c r="AD401" s="346"/>
      <c r="AE401" s="346"/>
    </row>
    <row r="402" spans="1:31" ht="25.5" x14ac:dyDescent="0.25">
      <c r="A402" s="205" t="s">
        <v>26</v>
      </c>
      <c r="B402" s="205" t="s">
        <v>32</v>
      </c>
      <c r="C402" s="205" t="s">
        <v>33</v>
      </c>
      <c r="D402" s="205" t="s">
        <v>34</v>
      </c>
      <c r="E402" s="205" t="s">
        <v>35</v>
      </c>
      <c r="F402" s="205" t="s">
        <v>36</v>
      </c>
      <c r="G402" s="205" t="s">
        <v>37</v>
      </c>
      <c r="H402" s="205" t="s">
        <v>38</v>
      </c>
      <c r="I402" s="205" t="s">
        <v>39</v>
      </c>
      <c r="J402" s="205" t="s">
        <v>40</v>
      </c>
      <c r="K402" s="205" t="s">
        <v>41</v>
      </c>
      <c r="L402" s="205" t="s">
        <v>42</v>
      </c>
      <c r="M402" s="191"/>
      <c r="N402" s="200"/>
      <c r="O402" s="200"/>
      <c r="P402" s="200"/>
      <c r="Q402" s="228"/>
      <c r="R402" s="346"/>
      <c r="S402" s="346"/>
      <c r="T402" s="346"/>
      <c r="U402" s="346"/>
      <c r="V402" s="346"/>
      <c r="W402" s="346"/>
      <c r="X402" s="346"/>
      <c r="Y402" s="346"/>
      <c r="Z402" s="346"/>
      <c r="AA402" s="346"/>
      <c r="AB402" s="346"/>
      <c r="AC402" s="346"/>
      <c r="AD402" s="346"/>
      <c r="AE402" s="346"/>
    </row>
    <row r="403" spans="1:31" x14ac:dyDescent="0.25">
      <c r="A403" s="59" t="s">
        <v>27</v>
      </c>
      <c r="B403" s="237" t="s">
        <v>152</v>
      </c>
      <c r="C403" s="237">
        <v>1.1200000000000001</v>
      </c>
      <c r="D403" s="237">
        <v>2.46</v>
      </c>
      <c r="E403" s="237">
        <v>16.940000000000001</v>
      </c>
      <c r="F403" s="237">
        <v>0.31</v>
      </c>
      <c r="G403" s="237">
        <v>0.32</v>
      </c>
      <c r="H403" s="237">
        <v>6.14</v>
      </c>
      <c r="I403" s="237">
        <v>0.32</v>
      </c>
      <c r="J403" s="237">
        <v>58.2</v>
      </c>
      <c r="K403" s="237">
        <v>1.95</v>
      </c>
      <c r="L403" s="237">
        <v>24.64</v>
      </c>
      <c r="M403" s="191"/>
      <c r="N403" s="228"/>
      <c r="O403" s="228"/>
      <c r="P403" s="228"/>
      <c r="Q403" s="228"/>
      <c r="R403" s="346"/>
      <c r="S403" s="346"/>
      <c r="T403" s="346"/>
      <c r="U403" s="346"/>
      <c r="V403" s="346"/>
      <c r="W403" s="346"/>
      <c r="X403" s="346"/>
      <c r="Y403" s="346"/>
      <c r="Z403" s="346"/>
      <c r="AA403" s="346"/>
      <c r="AB403" s="346"/>
      <c r="AC403" s="346"/>
      <c r="AD403" s="346"/>
      <c r="AE403" s="346"/>
    </row>
    <row r="404" spans="1:31" x14ac:dyDescent="0.25">
      <c r="A404" s="59" t="s">
        <v>25</v>
      </c>
      <c r="B404" s="237">
        <v>724.86</v>
      </c>
      <c r="C404" s="237">
        <v>1.22</v>
      </c>
      <c r="D404" s="237">
        <v>3.66</v>
      </c>
      <c r="E404" s="237">
        <v>19.64</v>
      </c>
      <c r="F404" s="237">
        <v>0.41</v>
      </c>
      <c r="G404" s="237">
        <v>0.42</v>
      </c>
      <c r="H404" s="237">
        <v>8.34</v>
      </c>
      <c r="I404" s="237">
        <v>0.52</v>
      </c>
      <c r="J404" s="237">
        <v>70.5</v>
      </c>
      <c r="K404" s="237">
        <v>1.95</v>
      </c>
      <c r="L404" s="237">
        <v>26.14</v>
      </c>
      <c r="M404" s="191"/>
      <c r="N404" s="199"/>
      <c r="O404" s="199"/>
      <c r="P404" s="199"/>
      <c r="Q404" s="228"/>
      <c r="R404" s="346"/>
      <c r="S404" s="346"/>
      <c r="T404" s="346"/>
      <c r="U404" s="346"/>
      <c r="V404" s="346"/>
      <c r="W404" s="346"/>
      <c r="X404" s="346"/>
      <c r="Y404" s="346"/>
      <c r="Z404" s="346"/>
      <c r="AA404" s="346"/>
      <c r="AB404" s="346"/>
      <c r="AC404" s="346"/>
      <c r="AD404" s="346"/>
      <c r="AE404" s="346"/>
    </row>
    <row r="405" spans="1:31" x14ac:dyDescent="0.25">
      <c r="A405" s="59" t="s">
        <v>28</v>
      </c>
      <c r="B405" s="237">
        <v>734.86</v>
      </c>
      <c r="C405" s="237">
        <v>1.32</v>
      </c>
      <c r="D405" s="237">
        <v>3.66</v>
      </c>
      <c r="E405" s="237">
        <v>20.440000000000001</v>
      </c>
      <c r="F405" s="237">
        <v>0.41</v>
      </c>
      <c r="G405" s="237">
        <v>0.42</v>
      </c>
      <c r="H405" s="237">
        <v>8.84</v>
      </c>
      <c r="I405" s="237">
        <v>0.52</v>
      </c>
      <c r="J405" s="237">
        <v>75.5</v>
      </c>
      <c r="K405" s="237">
        <v>1.95</v>
      </c>
      <c r="L405" s="237">
        <v>26.34</v>
      </c>
      <c r="M405" s="191"/>
      <c r="N405" s="200"/>
      <c r="O405" s="200"/>
      <c r="P405" s="200"/>
      <c r="Q405" s="228"/>
      <c r="R405" s="346"/>
      <c r="S405" s="346"/>
      <c r="T405" s="346"/>
      <c r="U405" s="346"/>
      <c r="V405" s="346"/>
      <c r="W405" s="346"/>
      <c r="X405" s="346"/>
      <c r="Y405" s="346"/>
      <c r="Z405" s="346"/>
      <c r="AA405" s="346"/>
      <c r="AB405" s="346"/>
      <c r="AC405" s="346"/>
      <c r="AD405" s="346"/>
      <c r="AE405" s="346"/>
    </row>
    <row r="406" spans="1:31" ht="25.5" x14ac:dyDescent="0.25">
      <c r="A406" s="205" t="s">
        <v>29</v>
      </c>
      <c r="B406" s="206" t="s">
        <v>44</v>
      </c>
      <c r="C406" s="206" t="s">
        <v>45</v>
      </c>
      <c r="D406" s="206" t="s">
        <v>46</v>
      </c>
      <c r="E406" s="206" t="s">
        <v>47</v>
      </c>
      <c r="F406" s="206" t="s">
        <v>48</v>
      </c>
      <c r="G406" s="206" t="s">
        <v>49</v>
      </c>
      <c r="H406" s="191"/>
      <c r="I406" s="324" t="s">
        <v>43</v>
      </c>
      <c r="J406" s="331"/>
      <c r="K406" s="191"/>
      <c r="L406" s="192"/>
      <c r="M406" s="191"/>
      <c r="N406" s="199"/>
      <c r="O406" s="199"/>
      <c r="P406" s="199"/>
      <c r="Q406" s="228"/>
      <c r="R406" s="346"/>
      <c r="S406" s="346"/>
      <c r="T406" s="346"/>
      <c r="U406" s="346"/>
      <c r="V406" s="346"/>
      <c r="W406" s="346"/>
      <c r="X406" s="346"/>
      <c r="Y406" s="346"/>
      <c r="Z406" s="346"/>
      <c r="AA406" s="346"/>
      <c r="AB406" s="346"/>
      <c r="AC406" s="346"/>
      <c r="AD406" s="346"/>
      <c r="AE406" s="346"/>
    </row>
    <row r="407" spans="1:31" x14ac:dyDescent="0.25">
      <c r="A407" s="59" t="s">
        <v>27</v>
      </c>
      <c r="B407" s="237">
        <v>1093.08</v>
      </c>
      <c r="C407" s="237">
        <v>170.82</v>
      </c>
      <c r="D407" s="237">
        <v>89.8</v>
      </c>
      <c r="E407" s="237">
        <v>259.42</v>
      </c>
      <c r="F407" s="237">
        <v>2.78</v>
      </c>
      <c r="G407" s="237">
        <v>0.65</v>
      </c>
      <c r="H407" s="193"/>
      <c r="I407" s="334">
        <v>6.83</v>
      </c>
      <c r="J407" s="331"/>
      <c r="K407" s="191"/>
      <c r="L407" s="192"/>
      <c r="M407" s="191"/>
      <c r="N407" s="199"/>
      <c r="O407" s="199"/>
      <c r="P407" s="199"/>
      <c r="Q407" s="228"/>
      <c r="R407" s="346"/>
      <c r="S407" s="346"/>
      <c r="T407" s="346"/>
      <c r="U407" s="346"/>
      <c r="V407" s="346"/>
      <c r="W407" s="346"/>
      <c r="X407" s="346"/>
      <c r="Y407" s="346"/>
      <c r="Z407" s="346"/>
      <c r="AA407" s="346"/>
      <c r="AB407" s="346"/>
      <c r="AC407" s="346"/>
      <c r="AD407" s="346"/>
      <c r="AE407" s="346"/>
    </row>
    <row r="408" spans="1:31" x14ac:dyDescent="0.25">
      <c r="A408" s="59" t="s">
        <v>25</v>
      </c>
      <c r="B408" s="237">
        <v>1131.58</v>
      </c>
      <c r="C408" s="237">
        <v>175.02</v>
      </c>
      <c r="D408" s="237">
        <v>99.5</v>
      </c>
      <c r="E408" s="237">
        <v>374.72</v>
      </c>
      <c r="F408" s="237">
        <v>3.08</v>
      </c>
      <c r="G408" s="237">
        <v>0.75</v>
      </c>
      <c r="H408" s="193"/>
      <c r="I408" s="334">
        <v>8.43</v>
      </c>
      <c r="J408" s="331"/>
      <c r="K408" s="191"/>
      <c r="L408" s="192"/>
      <c r="M408" s="191"/>
      <c r="N408" s="191"/>
      <c r="O408" s="191"/>
      <c r="P408" s="236"/>
      <c r="Q408" s="228"/>
      <c r="R408" s="346"/>
      <c r="S408" s="346"/>
      <c r="T408" s="346"/>
      <c r="U408" s="346"/>
      <c r="V408" s="346"/>
      <c r="W408" s="346"/>
      <c r="X408" s="346"/>
      <c r="Y408" s="346"/>
      <c r="Z408" s="346"/>
      <c r="AA408" s="346"/>
      <c r="AB408" s="346"/>
      <c r="AC408" s="346"/>
      <c r="AD408" s="346"/>
      <c r="AE408" s="346"/>
    </row>
    <row r="409" spans="1:31" x14ac:dyDescent="0.25">
      <c r="A409" s="59" t="s">
        <v>28</v>
      </c>
      <c r="B409" s="237">
        <v>1191.58</v>
      </c>
      <c r="C409" s="237">
        <v>185.02</v>
      </c>
      <c r="D409" s="237">
        <v>99.5</v>
      </c>
      <c r="E409" s="237">
        <v>394.72</v>
      </c>
      <c r="F409" s="237">
        <v>3.08</v>
      </c>
      <c r="G409" s="237">
        <v>0.75</v>
      </c>
      <c r="H409" s="193"/>
      <c r="I409" s="334">
        <v>8.5299999999999994</v>
      </c>
      <c r="J409" s="331"/>
      <c r="K409" s="191"/>
      <c r="L409" s="192"/>
      <c r="M409" s="191"/>
      <c r="N409" s="191"/>
      <c r="O409" s="191"/>
      <c r="P409" s="236"/>
      <c r="Q409" s="228"/>
      <c r="R409" s="346"/>
      <c r="S409" s="346"/>
      <c r="T409" s="346"/>
      <c r="U409" s="346"/>
      <c r="V409" s="346"/>
      <c r="W409" s="346"/>
      <c r="X409" s="346"/>
      <c r="Y409" s="346"/>
      <c r="Z409" s="346"/>
      <c r="AA409" s="346"/>
      <c r="AB409" s="346"/>
      <c r="AC409" s="346"/>
      <c r="AD409" s="346"/>
      <c r="AE409" s="346"/>
    </row>
    <row r="410" spans="1:31" x14ac:dyDescent="0.25">
      <c r="A410" s="172"/>
      <c r="B410" s="198"/>
      <c r="C410" s="198"/>
      <c r="D410" s="198"/>
      <c r="E410" s="198"/>
      <c r="F410" s="198"/>
      <c r="G410" s="198"/>
      <c r="H410" s="193"/>
      <c r="I410" s="198"/>
      <c r="J410" s="198"/>
      <c r="K410" s="191"/>
      <c r="L410" s="192"/>
      <c r="M410" s="191"/>
      <c r="N410" s="191"/>
      <c r="O410" s="191"/>
      <c r="P410" s="236"/>
      <c r="Q410" s="239"/>
      <c r="R410" s="346"/>
      <c r="S410" s="346"/>
      <c r="T410" s="346"/>
      <c r="U410" s="346"/>
      <c r="V410" s="346"/>
      <c r="W410" s="346"/>
      <c r="X410" s="346"/>
      <c r="Y410" s="346"/>
      <c r="Z410" s="346"/>
      <c r="AA410" s="346"/>
      <c r="AB410" s="346"/>
      <c r="AC410" s="346"/>
      <c r="AD410" s="346"/>
      <c r="AE410" s="346"/>
    </row>
    <row r="411" spans="1:31" x14ac:dyDescent="0.25">
      <c r="A411" s="172"/>
      <c r="B411" s="198"/>
      <c r="C411" s="198"/>
      <c r="D411" s="198"/>
      <c r="E411" s="198"/>
      <c r="F411" s="198"/>
      <c r="G411" s="198"/>
      <c r="H411" s="193"/>
      <c r="I411" s="198"/>
      <c r="J411" s="198"/>
      <c r="K411" s="191"/>
      <c r="L411" s="192"/>
      <c r="M411" s="191"/>
      <c r="N411" s="191"/>
      <c r="O411" s="191"/>
      <c r="P411" s="236"/>
      <c r="Q411" s="239"/>
      <c r="R411" s="346"/>
      <c r="S411" s="346"/>
      <c r="T411" s="346"/>
      <c r="U411" s="346"/>
      <c r="V411" s="346"/>
      <c r="W411" s="346"/>
      <c r="X411" s="346"/>
      <c r="Y411" s="346"/>
      <c r="Z411" s="346"/>
      <c r="AA411" s="346"/>
      <c r="AB411" s="346"/>
      <c r="AC411" s="346"/>
      <c r="AD411" s="346"/>
      <c r="AE411" s="346"/>
    </row>
    <row r="412" spans="1:31" x14ac:dyDescent="0.25">
      <c r="A412" s="172"/>
      <c r="B412" s="198"/>
      <c r="C412" s="198"/>
      <c r="D412" s="198"/>
      <c r="E412" s="198"/>
      <c r="F412" s="198"/>
      <c r="G412" s="198"/>
      <c r="H412" s="193"/>
      <c r="I412" s="198"/>
      <c r="J412" s="198"/>
      <c r="K412" s="191"/>
      <c r="L412" s="192"/>
      <c r="M412" s="191"/>
      <c r="N412" s="191"/>
      <c r="O412" s="191"/>
      <c r="P412" s="236"/>
      <c r="Q412" s="239"/>
      <c r="R412" s="346"/>
      <c r="S412" s="346"/>
      <c r="T412" s="346"/>
      <c r="U412" s="346"/>
      <c r="V412" s="346"/>
      <c r="W412" s="346"/>
      <c r="X412" s="346"/>
      <c r="Y412" s="346"/>
      <c r="Z412" s="346"/>
      <c r="AA412" s="346"/>
      <c r="AB412" s="346"/>
      <c r="AC412" s="346"/>
      <c r="AD412" s="346"/>
      <c r="AE412" s="346"/>
    </row>
    <row r="413" spans="1:31" x14ac:dyDescent="0.25">
      <c r="A413" s="172"/>
      <c r="B413" s="198"/>
      <c r="C413" s="198"/>
      <c r="D413" s="198"/>
      <c r="E413" s="198"/>
      <c r="F413" s="198"/>
      <c r="G413" s="198"/>
      <c r="H413" s="193"/>
      <c r="I413" s="198"/>
      <c r="J413" s="198"/>
      <c r="K413" s="191"/>
      <c r="L413" s="192"/>
      <c r="M413" s="191"/>
      <c r="N413" s="191"/>
      <c r="O413" s="191"/>
      <c r="P413" s="236"/>
      <c r="Q413" s="239"/>
      <c r="R413" s="346"/>
      <c r="S413" s="346"/>
      <c r="T413" s="346"/>
      <c r="U413" s="346"/>
      <c r="V413" s="346"/>
      <c r="W413" s="346"/>
      <c r="X413" s="346"/>
      <c r="Y413" s="346"/>
      <c r="Z413" s="346"/>
      <c r="AA413" s="346"/>
      <c r="AB413" s="346"/>
      <c r="AC413" s="346"/>
      <c r="AD413" s="346"/>
      <c r="AE413" s="346"/>
    </row>
    <row r="414" spans="1:31" x14ac:dyDescent="0.25">
      <c r="A414" s="172"/>
      <c r="B414" s="198"/>
      <c r="C414" s="198"/>
      <c r="D414" s="198"/>
      <c r="E414" s="198"/>
      <c r="F414" s="198"/>
      <c r="G414" s="198"/>
      <c r="H414" s="193"/>
      <c r="I414" s="198"/>
      <c r="J414" s="198"/>
      <c r="K414" s="191"/>
      <c r="L414" s="192"/>
      <c r="M414" s="191"/>
      <c r="N414" s="191"/>
      <c r="O414" s="191"/>
      <c r="P414" s="236"/>
      <c r="Q414" s="239"/>
      <c r="R414" s="346"/>
      <c r="S414" s="346"/>
      <c r="T414" s="346"/>
      <c r="U414" s="346"/>
      <c r="V414" s="346"/>
      <c r="W414" s="346"/>
      <c r="X414" s="346"/>
      <c r="Y414" s="346"/>
      <c r="Z414" s="346"/>
      <c r="AA414" s="346"/>
      <c r="AB414" s="346"/>
      <c r="AC414" s="346"/>
      <c r="AD414" s="346"/>
      <c r="AE414" s="346"/>
    </row>
    <row r="415" spans="1:31" x14ac:dyDescent="0.25">
      <c r="A415" s="172"/>
      <c r="B415" s="198"/>
      <c r="C415" s="198"/>
      <c r="D415" s="198"/>
      <c r="E415" s="198"/>
      <c r="F415" s="198"/>
      <c r="G415" s="198"/>
      <c r="H415" s="193"/>
      <c r="I415" s="198"/>
      <c r="J415" s="198"/>
      <c r="K415" s="191"/>
      <c r="L415" s="192"/>
      <c r="M415" s="191"/>
      <c r="N415" s="191"/>
      <c r="O415" s="191"/>
      <c r="P415" s="236"/>
      <c r="Q415" s="239"/>
      <c r="R415" s="346"/>
      <c r="S415" s="346"/>
      <c r="T415" s="346"/>
      <c r="U415" s="346"/>
      <c r="V415" s="346"/>
      <c r="W415" s="346"/>
      <c r="X415" s="346"/>
      <c r="Y415" s="346"/>
      <c r="Z415" s="346"/>
      <c r="AA415" s="346"/>
      <c r="AB415" s="346"/>
      <c r="AC415" s="346"/>
      <c r="AD415" s="346"/>
      <c r="AE415" s="346"/>
    </row>
    <row r="416" spans="1:31" x14ac:dyDescent="0.25">
      <c r="A416" s="74"/>
      <c r="B416" s="192"/>
      <c r="C416" s="191"/>
      <c r="D416" s="191"/>
      <c r="E416" s="191"/>
      <c r="F416" s="191"/>
      <c r="G416" s="235"/>
      <c r="H416" s="191"/>
      <c r="I416" s="191"/>
      <c r="J416" s="191"/>
      <c r="K416" s="191"/>
      <c r="L416" s="235"/>
      <c r="M416" s="191"/>
      <c r="N416" s="191"/>
      <c r="O416" s="199"/>
      <c r="P416" s="199"/>
      <c r="Q416" s="228"/>
      <c r="R416" s="346"/>
      <c r="S416" s="346"/>
      <c r="T416" s="346"/>
      <c r="U416" s="346"/>
      <c r="V416" s="346"/>
      <c r="W416" s="346"/>
      <c r="X416" s="346"/>
      <c r="Y416" s="346"/>
      <c r="Z416" s="346"/>
      <c r="AA416" s="346"/>
      <c r="AB416" s="346"/>
      <c r="AC416" s="346"/>
      <c r="AD416" s="346"/>
      <c r="AE416" s="346"/>
    </row>
    <row r="417" spans="1:31" x14ac:dyDescent="0.25">
      <c r="A417" s="172"/>
      <c r="B417" s="198"/>
      <c r="C417" s="198"/>
      <c r="D417" s="198"/>
      <c r="E417" s="198"/>
      <c r="F417" s="198"/>
      <c r="G417" s="198"/>
      <c r="H417" s="193"/>
      <c r="I417" s="198"/>
      <c r="J417" s="198"/>
      <c r="K417" s="191"/>
      <c r="L417" s="192"/>
      <c r="M417" s="191"/>
      <c r="N417" s="191"/>
      <c r="O417" s="191"/>
      <c r="P417" s="236"/>
      <c r="Q417" s="239"/>
      <c r="R417" s="346"/>
      <c r="S417" s="346"/>
      <c r="T417" s="346"/>
      <c r="U417" s="346"/>
      <c r="V417" s="346"/>
      <c r="W417" s="346"/>
      <c r="X417" s="346"/>
      <c r="Y417" s="346"/>
      <c r="Z417" s="346"/>
      <c r="AA417" s="346"/>
      <c r="AB417" s="346"/>
      <c r="AC417" s="346"/>
      <c r="AD417" s="346"/>
      <c r="AE417" s="346"/>
    </row>
    <row r="418" spans="1:31" x14ac:dyDescent="0.25">
      <c r="A418" s="172"/>
      <c r="B418" s="198"/>
      <c r="C418" s="198"/>
      <c r="D418" s="198"/>
      <c r="E418" s="198"/>
      <c r="F418" s="198"/>
      <c r="G418" s="198"/>
      <c r="H418" s="193"/>
      <c r="I418" s="198"/>
      <c r="J418" s="198"/>
      <c r="K418" s="191"/>
      <c r="L418" s="192"/>
      <c r="M418" s="191"/>
      <c r="N418" s="191"/>
      <c r="O418" s="191"/>
      <c r="P418" s="236"/>
      <c r="Q418" s="239"/>
      <c r="R418" s="346"/>
      <c r="S418" s="346"/>
      <c r="T418" s="346"/>
      <c r="U418" s="346"/>
      <c r="V418" s="346"/>
      <c r="W418" s="346"/>
      <c r="X418" s="346"/>
      <c r="Y418" s="346"/>
      <c r="Z418" s="346"/>
      <c r="AA418" s="346"/>
      <c r="AB418" s="346"/>
      <c r="AC418" s="346"/>
      <c r="AD418" s="346"/>
      <c r="AE418" s="346"/>
    </row>
    <row r="419" spans="1:31" x14ac:dyDescent="0.25">
      <c r="A419" s="172"/>
      <c r="B419" s="198"/>
      <c r="C419" s="198"/>
      <c r="D419" s="198"/>
      <c r="E419" s="198"/>
      <c r="F419" s="198"/>
      <c r="G419" s="198"/>
      <c r="H419" s="193"/>
      <c r="I419" s="198"/>
      <c r="J419" s="198"/>
      <c r="K419" s="191"/>
      <c r="L419" s="192"/>
      <c r="M419" s="191"/>
      <c r="N419" s="191"/>
      <c r="O419" s="191"/>
      <c r="P419" s="236"/>
      <c r="Q419" s="239"/>
      <c r="R419" s="346"/>
      <c r="S419" s="346"/>
      <c r="T419" s="346"/>
      <c r="U419" s="346"/>
      <c r="V419" s="346"/>
      <c r="W419" s="346"/>
      <c r="X419" s="346"/>
      <c r="Y419" s="346"/>
      <c r="Z419" s="346"/>
      <c r="AA419" s="346"/>
      <c r="AB419" s="346"/>
      <c r="AC419" s="346"/>
      <c r="AD419" s="346"/>
      <c r="AE419" s="346"/>
    </row>
    <row r="420" spans="1:31" x14ac:dyDescent="0.25">
      <c r="A420" s="202" t="s">
        <v>69</v>
      </c>
      <c r="B420" s="192"/>
      <c r="C420" s="192"/>
      <c r="D420" s="192"/>
      <c r="E420" s="192"/>
      <c r="F420" s="192"/>
      <c r="G420" s="192"/>
      <c r="H420" s="191"/>
      <c r="I420" s="191"/>
      <c r="J420" s="191"/>
      <c r="K420" s="191"/>
      <c r="L420" s="192"/>
      <c r="M420" s="191"/>
      <c r="N420" s="191"/>
      <c r="O420" s="191"/>
      <c r="P420" s="236"/>
      <c r="Q420" s="228"/>
      <c r="R420" s="346"/>
      <c r="S420" s="346"/>
      <c r="T420" s="346"/>
      <c r="U420" s="346"/>
      <c r="V420" s="346"/>
      <c r="W420" s="346"/>
      <c r="X420" s="346"/>
      <c r="Y420" s="346"/>
      <c r="Z420" s="346"/>
      <c r="AA420" s="346"/>
      <c r="AB420" s="346"/>
      <c r="AC420" s="346"/>
      <c r="AD420" s="346"/>
      <c r="AE420" s="346"/>
    </row>
    <row r="421" spans="1:31" x14ac:dyDescent="0.25">
      <c r="A421" s="202" t="s">
        <v>19</v>
      </c>
      <c r="B421" s="246"/>
      <c r="C421" s="246"/>
      <c r="D421" s="246"/>
      <c r="E421" s="246"/>
      <c r="F421" s="246"/>
      <c r="G421" s="246"/>
      <c r="H421" s="246"/>
      <c r="I421" s="246"/>
      <c r="J421" s="246"/>
      <c r="K421" s="246"/>
      <c r="L421" s="246"/>
      <c r="M421" s="246"/>
      <c r="N421" s="246"/>
      <c r="O421" s="246"/>
      <c r="P421" s="228"/>
      <c r="Q421" s="228"/>
      <c r="R421" s="346"/>
      <c r="S421" s="346"/>
      <c r="T421" s="346"/>
      <c r="U421" s="346"/>
      <c r="V421" s="346"/>
      <c r="W421" s="346"/>
      <c r="X421" s="346"/>
      <c r="Y421" s="346"/>
      <c r="Z421" s="346"/>
      <c r="AA421" s="346"/>
      <c r="AB421" s="346"/>
      <c r="AC421" s="346"/>
      <c r="AD421" s="346"/>
      <c r="AE421" s="346"/>
    </row>
    <row r="422" spans="1:31" x14ac:dyDescent="0.25">
      <c r="A422" s="84">
        <v>1</v>
      </c>
      <c r="B422" s="256">
        <v>2</v>
      </c>
      <c r="C422" s="256">
        <v>3</v>
      </c>
      <c r="D422" s="256">
        <v>4</v>
      </c>
      <c r="E422" s="256">
        <v>5</v>
      </c>
      <c r="F422" s="256">
        <v>6</v>
      </c>
      <c r="G422" s="256">
        <v>7</v>
      </c>
      <c r="H422" s="256">
        <v>8</v>
      </c>
      <c r="I422" s="256">
        <v>9</v>
      </c>
      <c r="J422" s="256">
        <v>10</v>
      </c>
      <c r="K422" s="256">
        <v>11</v>
      </c>
      <c r="L422" s="256">
        <v>12</v>
      </c>
      <c r="M422" s="256">
        <v>13</v>
      </c>
      <c r="N422" s="256">
        <v>14</v>
      </c>
      <c r="O422" s="256">
        <v>15</v>
      </c>
      <c r="P422" s="256">
        <v>16</v>
      </c>
      <c r="Q422" s="228"/>
      <c r="R422" s="346"/>
      <c r="S422" s="346"/>
      <c r="T422" s="346"/>
      <c r="U422" s="346"/>
      <c r="V422" s="346"/>
      <c r="W422" s="346"/>
      <c r="X422" s="346"/>
      <c r="Y422" s="346"/>
      <c r="Z422" s="346"/>
      <c r="AA422" s="346"/>
      <c r="AB422" s="346"/>
      <c r="AC422" s="346"/>
      <c r="AD422" s="346"/>
      <c r="AE422" s="346"/>
    </row>
    <row r="423" spans="1:31" x14ac:dyDescent="0.25">
      <c r="A423" s="219" t="s">
        <v>198</v>
      </c>
      <c r="B423" s="151">
        <v>200</v>
      </c>
      <c r="C423" s="152">
        <v>7</v>
      </c>
      <c r="D423" s="152">
        <v>7.2</v>
      </c>
      <c r="E423" s="152">
        <v>13.3</v>
      </c>
      <c r="F423" s="152">
        <v>290.5</v>
      </c>
      <c r="G423" s="151">
        <v>220</v>
      </c>
      <c r="H423" s="153">
        <v>7.5</v>
      </c>
      <c r="I423" s="152">
        <v>8.1999999999999993</v>
      </c>
      <c r="J423" s="152">
        <v>16.899999999999999</v>
      </c>
      <c r="K423" s="152">
        <v>359.2</v>
      </c>
      <c r="L423" s="151">
        <v>250</v>
      </c>
      <c r="M423" s="152">
        <v>9.1999999999999993</v>
      </c>
      <c r="N423" s="152">
        <v>10.199999999999999</v>
      </c>
      <c r="O423" s="152">
        <v>19.2</v>
      </c>
      <c r="P423" s="153">
        <v>381.9</v>
      </c>
      <c r="Q423" s="228"/>
      <c r="R423" s="346"/>
      <c r="S423" s="346"/>
      <c r="T423" s="346"/>
      <c r="U423" s="346"/>
      <c r="V423" s="346"/>
      <c r="W423" s="346"/>
      <c r="X423" s="346"/>
      <c r="Y423" s="346"/>
      <c r="Z423" s="346"/>
      <c r="AA423" s="346"/>
      <c r="AB423" s="346"/>
      <c r="AC423" s="346"/>
      <c r="AD423" s="346"/>
      <c r="AE423" s="346"/>
    </row>
    <row r="424" spans="1:31" ht="25.5" x14ac:dyDescent="0.25">
      <c r="A424" s="126" t="s">
        <v>88</v>
      </c>
      <c r="B424" s="223">
        <v>200</v>
      </c>
      <c r="C424" s="222">
        <v>0.3</v>
      </c>
      <c r="D424" s="222">
        <v>0.4</v>
      </c>
      <c r="E424" s="222">
        <v>15.6</v>
      </c>
      <c r="F424" s="222">
        <v>68.5</v>
      </c>
      <c r="G424" s="223">
        <v>200</v>
      </c>
      <c r="H424" s="224">
        <v>0.3</v>
      </c>
      <c r="I424" s="222">
        <v>0.4</v>
      </c>
      <c r="J424" s="222">
        <v>15.6</v>
      </c>
      <c r="K424" s="222">
        <v>68.5</v>
      </c>
      <c r="L424" s="223">
        <v>200</v>
      </c>
      <c r="M424" s="222">
        <v>0.3</v>
      </c>
      <c r="N424" s="222">
        <v>0.4</v>
      </c>
      <c r="O424" s="222">
        <v>15.6</v>
      </c>
      <c r="P424" s="224">
        <v>68.5</v>
      </c>
      <c r="Q424" s="228"/>
      <c r="R424" s="346"/>
      <c r="S424" s="346"/>
      <c r="T424" s="346"/>
      <c r="U424" s="346"/>
      <c r="V424" s="346"/>
      <c r="W424" s="346"/>
      <c r="X424" s="346"/>
      <c r="Y424" s="346"/>
      <c r="Z424" s="346"/>
      <c r="AA424" s="346"/>
      <c r="AB424" s="346"/>
      <c r="AC424" s="346"/>
      <c r="AD424" s="346"/>
      <c r="AE424" s="346"/>
    </row>
    <row r="425" spans="1:31" x14ac:dyDescent="0.25">
      <c r="A425" s="126" t="s">
        <v>193</v>
      </c>
      <c r="B425" s="223">
        <v>120</v>
      </c>
      <c r="C425" s="222">
        <v>0.38</v>
      </c>
      <c r="D425" s="222">
        <v>0.05</v>
      </c>
      <c r="E425" s="222">
        <v>15.84</v>
      </c>
      <c r="F425" s="222">
        <v>67.2</v>
      </c>
      <c r="G425" s="223">
        <v>120</v>
      </c>
      <c r="H425" s="224">
        <v>0.38</v>
      </c>
      <c r="I425" s="222">
        <v>0.05</v>
      </c>
      <c r="J425" s="222">
        <v>15.84</v>
      </c>
      <c r="K425" s="222">
        <v>67.2</v>
      </c>
      <c r="L425" s="223">
        <v>120</v>
      </c>
      <c r="M425" s="222">
        <v>0.38</v>
      </c>
      <c r="N425" s="222">
        <v>0.05</v>
      </c>
      <c r="O425" s="222">
        <v>15.84</v>
      </c>
      <c r="P425" s="224">
        <v>67.2</v>
      </c>
      <c r="Q425" s="228"/>
      <c r="R425" s="346"/>
      <c r="S425" s="346"/>
      <c r="T425" s="346"/>
      <c r="U425" s="346"/>
      <c r="V425" s="346"/>
      <c r="W425" s="346"/>
      <c r="X425" s="346"/>
      <c r="Y425" s="346"/>
      <c r="Z425" s="346"/>
      <c r="AA425" s="346"/>
      <c r="AB425" s="346"/>
      <c r="AC425" s="346"/>
      <c r="AD425" s="346"/>
      <c r="AE425" s="346"/>
    </row>
    <row r="426" spans="1:31" ht="25.5" x14ac:dyDescent="0.25">
      <c r="A426" s="13" t="s">
        <v>146</v>
      </c>
      <c r="B426" s="178">
        <v>30</v>
      </c>
      <c r="C426" s="179">
        <v>2.2000000000000002</v>
      </c>
      <c r="D426" s="179">
        <v>0.3</v>
      </c>
      <c r="E426" s="179">
        <v>13.8</v>
      </c>
      <c r="F426" s="179">
        <v>67.5</v>
      </c>
      <c r="G426" s="178">
        <v>50</v>
      </c>
      <c r="H426" s="179">
        <v>3</v>
      </c>
      <c r="I426" s="179">
        <v>0.4</v>
      </c>
      <c r="J426" s="179">
        <v>18.3</v>
      </c>
      <c r="K426" s="179">
        <v>90</v>
      </c>
      <c r="L426" s="178">
        <v>50</v>
      </c>
      <c r="M426" s="179">
        <v>3</v>
      </c>
      <c r="N426" s="179">
        <v>0.4</v>
      </c>
      <c r="O426" s="179">
        <v>18.3</v>
      </c>
      <c r="P426" s="179">
        <v>90</v>
      </c>
      <c r="Q426" s="228"/>
      <c r="R426" s="346"/>
      <c r="S426" s="346"/>
      <c r="T426" s="346"/>
      <c r="U426" s="346"/>
      <c r="V426" s="346"/>
      <c r="W426" s="346"/>
      <c r="X426" s="346"/>
      <c r="Y426" s="346"/>
      <c r="Z426" s="346"/>
      <c r="AA426" s="346"/>
      <c r="AB426" s="346"/>
      <c r="AC426" s="346"/>
      <c r="AD426" s="346"/>
      <c r="AE426" s="346"/>
    </row>
    <row r="427" spans="1:31" x14ac:dyDescent="0.25">
      <c r="A427" s="70" t="s">
        <v>5</v>
      </c>
      <c r="B427" s="182"/>
      <c r="C427" s="183">
        <f>SUM(C423:C426)</f>
        <v>9.879999999999999</v>
      </c>
      <c r="D427" s="183">
        <f t="shared" ref="D427:F427" si="19">SUM(D423:D426)</f>
        <v>7.95</v>
      </c>
      <c r="E427" s="183">
        <f t="shared" si="19"/>
        <v>58.539999999999992</v>
      </c>
      <c r="F427" s="183">
        <f t="shared" si="19"/>
        <v>493.7</v>
      </c>
      <c r="G427" s="182"/>
      <c r="H427" s="183">
        <f>SUM(H423:H426)</f>
        <v>11.18</v>
      </c>
      <c r="I427" s="183">
        <f>SUM(I423:I426)</f>
        <v>9.0500000000000007</v>
      </c>
      <c r="J427" s="183">
        <f>SUM(J423:J426)</f>
        <v>66.64</v>
      </c>
      <c r="K427" s="183">
        <f>SUM(K423:K426)</f>
        <v>584.9</v>
      </c>
      <c r="L427" s="182"/>
      <c r="M427" s="183">
        <f>SUM(M423:M426)</f>
        <v>12.88</v>
      </c>
      <c r="N427" s="183">
        <f>SUM(N423:N426)</f>
        <v>11.05</v>
      </c>
      <c r="O427" s="183">
        <f>SUM(O423:O426)</f>
        <v>68.94</v>
      </c>
      <c r="P427" s="183">
        <f>SUM(P423:P426)</f>
        <v>607.6</v>
      </c>
      <c r="Q427" s="228"/>
      <c r="R427" s="346"/>
      <c r="S427" s="346"/>
      <c r="T427" s="346"/>
      <c r="U427" s="346"/>
      <c r="V427" s="346"/>
      <c r="W427" s="346"/>
      <c r="X427" s="346"/>
      <c r="Y427" s="346"/>
      <c r="Z427" s="346"/>
      <c r="AA427" s="346"/>
      <c r="AB427" s="346"/>
      <c r="AC427" s="346"/>
      <c r="AD427" s="346"/>
      <c r="AE427" s="346"/>
    </row>
    <row r="428" spans="1:31" x14ac:dyDescent="0.25">
      <c r="A428" s="71" t="s">
        <v>24</v>
      </c>
      <c r="B428" s="196"/>
      <c r="C428" s="186">
        <f>C427*4/F427</f>
        <v>8.0048612517723314E-2</v>
      </c>
      <c r="D428" s="186">
        <f>D427*9/F427</f>
        <v>0.14492606846262912</v>
      </c>
      <c r="E428" s="186">
        <f>E427*4/F427</f>
        <v>0.47429613125379783</v>
      </c>
      <c r="F428" s="187">
        <f>F427/2000</f>
        <v>0.24684999999999999</v>
      </c>
      <c r="G428" s="196"/>
      <c r="H428" s="186">
        <f>H427*4/K427</f>
        <v>7.6457514104975213E-2</v>
      </c>
      <c r="I428" s="186">
        <f>I427*9/K427</f>
        <v>0.1392545734313558</v>
      </c>
      <c r="J428" s="186">
        <f>J427*4/K427</f>
        <v>0.45573602325183793</v>
      </c>
      <c r="K428" s="187">
        <f>K427/2350</f>
        <v>0.24889361702127658</v>
      </c>
      <c r="L428" s="196"/>
      <c r="M428" s="186">
        <f>M427*4/P427</f>
        <v>8.4792626728110596E-2</v>
      </c>
      <c r="N428" s="186">
        <f>N427*9/P427</f>
        <v>0.16367676102699144</v>
      </c>
      <c r="O428" s="186">
        <f>O427*4/P427</f>
        <v>0.45385121790651739</v>
      </c>
      <c r="P428" s="186">
        <f>P427/2400</f>
        <v>0.25316666666666665</v>
      </c>
      <c r="Q428" s="228"/>
      <c r="R428" s="346"/>
      <c r="S428" s="346"/>
      <c r="T428" s="346"/>
      <c r="U428" s="346"/>
      <c r="V428" s="346"/>
      <c r="W428" s="346"/>
      <c r="X428" s="346"/>
      <c r="Y428" s="346"/>
      <c r="Z428" s="346"/>
      <c r="AA428" s="346"/>
      <c r="AB428" s="346"/>
      <c r="AC428" s="346"/>
      <c r="AD428" s="346"/>
      <c r="AE428" s="346"/>
    </row>
    <row r="429" spans="1:31" x14ac:dyDescent="0.25">
      <c r="A429" s="74"/>
      <c r="B429" s="246"/>
      <c r="C429" s="202"/>
      <c r="D429" s="192"/>
      <c r="E429" s="192"/>
      <c r="F429" s="192"/>
      <c r="G429" s="192"/>
      <c r="H429" s="202"/>
      <c r="I429" s="192"/>
      <c r="J429" s="192"/>
      <c r="K429" s="192"/>
      <c r="L429" s="192"/>
      <c r="M429" s="202"/>
      <c r="N429" s="192"/>
      <c r="O429" s="192"/>
      <c r="P429" s="241"/>
      <c r="Q429" s="228"/>
      <c r="R429" s="346"/>
      <c r="S429" s="346"/>
      <c r="T429" s="346"/>
      <c r="U429" s="346"/>
      <c r="V429" s="346"/>
      <c r="W429" s="346"/>
      <c r="X429" s="346"/>
      <c r="Y429" s="346"/>
      <c r="Z429" s="346"/>
      <c r="AA429" s="346"/>
      <c r="AB429" s="346"/>
      <c r="AC429" s="346"/>
      <c r="AD429" s="346"/>
      <c r="AE429" s="346"/>
    </row>
    <row r="430" spans="1:31" ht="25.5" x14ac:dyDescent="0.25">
      <c r="A430" s="178" t="s">
        <v>26</v>
      </c>
      <c r="B430" s="178" t="s">
        <v>32</v>
      </c>
      <c r="C430" s="178" t="s">
        <v>33</v>
      </c>
      <c r="D430" s="178" t="s">
        <v>34</v>
      </c>
      <c r="E430" s="178" t="s">
        <v>35</v>
      </c>
      <c r="F430" s="178" t="s">
        <v>36</v>
      </c>
      <c r="G430" s="178" t="s">
        <v>37</v>
      </c>
      <c r="H430" s="178" t="s">
        <v>38</v>
      </c>
      <c r="I430" s="178" t="s">
        <v>39</v>
      </c>
      <c r="J430" s="178" t="s">
        <v>40</v>
      </c>
      <c r="K430" s="178" t="s">
        <v>41</v>
      </c>
      <c r="L430" s="178" t="s">
        <v>42</v>
      </c>
      <c r="M430" s="246"/>
      <c r="N430" s="246"/>
      <c r="O430" s="246"/>
      <c r="P430" s="228"/>
      <c r="Q430" s="228"/>
      <c r="R430" s="346"/>
      <c r="S430" s="346"/>
      <c r="T430" s="346"/>
      <c r="U430" s="346"/>
      <c r="V430" s="346"/>
      <c r="W430" s="346"/>
      <c r="X430" s="346"/>
      <c r="Y430" s="346"/>
      <c r="Z430" s="346"/>
      <c r="AA430" s="346"/>
      <c r="AB430" s="346"/>
      <c r="AC430" s="346"/>
      <c r="AD430" s="346"/>
      <c r="AE430" s="346"/>
    </row>
    <row r="431" spans="1:31" x14ac:dyDescent="0.25">
      <c r="A431" s="13" t="s">
        <v>27</v>
      </c>
      <c r="B431" s="179">
        <v>205.6</v>
      </c>
      <c r="C431" s="179">
        <v>0.05</v>
      </c>
      <c r="D431" s="179">
        <v>4.0999999999999996</v>
      </c>
      <c r="E431" s="179">
        <v>5.08</v>
      </c>
      <c r="F431" s="179">
        <v>0.18</v>
      </c>
      <c r="G431" s="179">
        <v>0.63</v>
      </c>
      <c r="H431" s="179">
        <v>6.01</v>
      </c>
      <c r="I431" s="179">
        <v>0.2</v>
      </c>
      <c r="J431" s="179">
        <v>49.98</v>
      </c>
      <c r="K431" s="179">
        <v>1.5</v>
      </c>
      <c r="L431" s="179">
        <v>14.26</v>
      </c>
      <c r="M431" s="246"/>
      <c r="N431" s="246"/>
      <c r="O431" s="246"/>
      <c r="P431" s="228"/>
      <c r="Q431" s="228"/>
      <c r="R431" s="346"/>
      <c r="S431" s="346"/>
      <c r="T431" s="346"/>
      <c r="U431" s="346"/>
      <c r="V431" s="346"/>
      <c r="W431" s="346"/>
      <c r="X431" s="346"/>
      <c r="Y431" s="346"/>
      <c r="Z431" s="346"/>
      <c r="AA431" s="346"/>
      <c r="AB431" s="346"/>
      <c r="AC431" s="346"/>
      <c r="AD431" s="346"/>
      <c r="AE431" s="346"/>
    </row>
    <row r="432" spans="1:31" x14ac:dyDescent="0.25">
      <c r="A432" s="13" t="s">
        <v>25</v>
      </c>
      <c r="B432" s="179">
        <v>267.7</v>
      </c>
      <c r="C432" s="179">
        <v>0.05</v>
      </c>
      <c r="D432" s="179">
        <v>6.5</v>
      </c>
      <c r="E432" s="179">
        <v>7.18</v>
      </c>
      <c r="F432" s="179">
        <v>0.28000000000000003</v>
      </c>
      <c r="G432" s="179">
        <v>0.63</v>
      </c>
      <c r="H432" s="179">
        <v>8.01</v>
      </c>
      <c r="I432" s="179">
        <v>0.4</v>
      </c>
      <c r="J432" s="179">
        <v>66.180000000000007</v>
      </c>
      <c r="K432" s="179">
        <v>1.8</v>
      </c>
      <c r="L432" s="179">
        <v>21.36</v>
      </c>
      <c r="M432" s="246"/>
      <c r="N432" s="246"/>
      <c r="O432" s="246"/>
      <c r="P432" s="228"/>
      <c r="Q432" s="228"/>
      <c r="R432" s="346"/>
      <c r="S432" s="346"/>
      <c r="T432" s="346"/>
      <c r="U432" s="346"/>
      <c r="V432" s="346"/>
      <c r="W432" s="346"/>
      <c r="X432" s="346"/>
      <c r="Y432" s="346"/>
      <c r="Z432" s="346"/>
      <c r="AA432" s="346"/>
      <c r="AB432" s="346"/>
      <c r="AC432" s="346"/>
      <c r="AD432" s="346"/>
      <c r="AE432" s="346"/>
    </row>
    <row r="433" spans="1:31" x14ac:dyDescent="0.25">
      <c r="A433" s="13" t="s">
        <v>28</v>
      </c>
      <c r="B433" s="179">
        <v>295</v>
      </c>
      <c r="C433" s="179">
        <v>0.05</v>
      </c>
      <c r="D433" s="179">
        <v>6.6</v>
      </c>
      <c r="E433" s="179">
        <v>7.78</v>
      </c>
      <c r="F433" s="179">
        <v>0.38</v>
      </c>
      <c r="G433" s="179">
        <v>0.63</v>
      </c>
      <c r="H433" s="179">
        <v>8.41</v>
      </c>
      <c r="I433" s="179">
        <v>0.4</v>
      </c>
      <c r="J433" s="179">
        <v>69.48</v>
      </c>
      <c r="K433" s="179">
        <v>1.9</v>
      </c>
      <c r="L433" s="179">
        <v>23.94</v>
      </c>
      <c r="M433" s="246"/>
      <c r="N433" s="246"/>
      <c r="O433" s="246"/>
      <c r="P433" s="228"/>
      <c r="Q433" s="228"/>
      <c r="R433" s="346"/>
      <c r="S433" s="346"/>
      <c r="T433" s="346"/>
      <c r="U433" s="346"/>
      <c r="V433" s="346"/>
      <c r="W433" s="346"/>
      <c r="X433" s="346"/>
      <c r="Y433" s="346"/>
      <c r="Z433" s="346"/>
      <c r="AA433" s="346"/>
      <c r="AB433" s="346"/>
      <c r="AC433" s="346"/>
      <c r="AD433" s="346"/>
      <c r="AE433" s="346"/>
    </row>
    <row r="434" spans="1:31" ht="25.5" x14ac:dyDescent="0.25">
      <c r="A434" s="178" t="s">
        <v>29</v>
      </c>
      <c r="B434" s="178" t="s">
        <v>44</v>
      </c>
      <c r="C434" s="178" t="s">
        <v>45</v>
      </c>
      <c r="D434" s="178" t="s">
        <v>46</v>
      </c>
      <c r="E434" s="178" t="s">
        <v>47</v>
      </c>
      <c r="F434" s="178" t="s">
        <v>48</v>
      </c>
      <c r="G434" s="178" t="s">
        <v>49</v>
      </c>
      <c r="H434" s="191"/>
      <c r="I434" s="335" t="s">
        <v>43</v>
      </c>
      <c r="J434" s="335"/>
      <c r="K434" s="191"/>
      <c r="L434" s="192"/>
      <c r="M434" s="246"/>
      <c r="N434" s="246"/>
      <c r="O434" s="246"/>
      <c r="P434" s="228"/>
      <c r="Q434" s="228"/>
      <c r="R434" s="346"/>
      <c r="S434" s="346"/>
      <c r="T434" s="346"/>
      <c r="U434" s="346"/>
      <c r="V434" s="346"/>
      <c r="W434" s="346"/>
      <c r="X434" s="346"/>
      <c r="Y434" s="346"/>
      <c r="Z434" s="346"/>
      <c r="AA434" s="346"/>
      <c r="AB434" s="346"/>
      <c r="AC434" s="346"/>
      <c r="AD434" s="346"/>
      <c r="AE434" s="346"/>
    </row>
    <row r="435" spans="1:31" x14ac:dyDescent="0.25">
      <c r="A435" s="13" t="s">
        <v>27</v>
      </c>
      <c r="B435" s="179">
        <v>961.06</v>
      </c>
      <c r="C435" s="179">
        <v>356.11</v>
      </c>
      <c r="D435" s="179">
        <v>94.05</v>
      </c>
      <c r="E435" s="179">
        <v>400.53</v>
      </c>
      <c r="F435" s="179">
        <v>4.87</v>
      </c>
      <c r="G435" s="179">
        <v>0.4</v>
      </c>
      <c r="H435" s="193"/>
      <c r="I435" s="316">
        <v>4.6399999999999997</v>
      </c>
      <c r="J435" s="316"/>
      <c r="K435" s="191"/>
      <c r="L435" s="192"/>
      <c r="M435" s="246"/>
      <c r="N435" s="246"/>
      <c r="O435" s="246"/>
      <c r="P435" s="228"/>
      <c r="Q435" s="228"/>
      <c r="R435" s="346"/>
      <c r="S435" s="346"/>
      <c r="T435" s="346"/>
      <c r="U435" s="346"/>
      <c r="V435" s="346"/>
      <c r="W435" s="346"/>
      <c r="X435" s="346"/>
      <c r="Y435" s="346"/>
      <c r="Z435" s="346"/>
      <c r="AA435" s="346"/>
      <c r="AB435" s="346"/>
      <c r="AC435" s="346"/>
      <c r="AD435" s="346"/>
      <c r="AE435" s="346"/>
    </row>
    <row r="436" spans="1:31" x14ac:dyDescent="0.25">
      <c r="A436" s="13" t="s">
        <v>25</v>
      </c>
      <c r="B436" s="179">
        <v>1125.8599999999999</v>
      </c>
      <c r="C436" s="179">
        <v>365.01</v>
      </c>
      <c r="D436" s="179">
        <v>107.85</v>
      </c>
      <c r="E436" s="179">
        <v>463.23</v>
      </c>
      <c r="F436" s="179">
        <v>5.87</v>
      </c>
      <c r="G436" s="179">
        <v>0.5</v>
      </c>
      <c r="H436" s="193"/>
      <c r="I436" s="316">
        <v>6.94</v>
      </c>
      <c r="J436" s="316"/>
      <c r="K436" s="191"/>
      <c r="L436" s="192"/>
      <c r="M436" s="246"/>
      <c r="N436" s="246"/>
      <c r="O436" s="246"/>
      <c r="P436" s="228"/>
      <c r="Q436" s="228"/>
      <c r="R436" s="346"/>
      <c r="S436" s="346"/>
      <c r="T436" s="346"/>
      <c r="U436" s="346"/>
      <c r="V436" s="346"/>
      <c r="W436" s="346"/>
      <c r="X436" s="346"/>
      <c r="Y436" s="346"/>
      <c r="Z436" s="346"/>
      <c r="AA436" s="346"/>
      <c r="AB436" s="346"/>
      <c r="AC436" s="346"/>
      <c r="AD436" s="346"/>
      <c r="AE436" s="346"/>
    </row>
    <row r="437" spans="1:31" x14ac:dyDescent="0.25">
      <c r="A437" s="13" t="s">
        <v>28</v>
      </c>
      <c r="B437" s="179">
        <v>1164.8599999999999</v>
      </c>
      <c r="C437" s="179">
        <v>367.41</v>
      </c>
      <c r="D437" s="179">
        <v>110.25</v>
      </c>
      <c r="E437" s="179">
        <v>473.63</v>
      </c>
      <c r="F437" s="179">
        <v>5.97</v>
      </c>
      <c r="G437" s="179">
        <v>0.5</v>
      </c>
      <c r="H437" s="193"/>
      <c r="I437" s="316">
        <v>7.24</v>
      </c>
      <c r="J437" s="316"/>
      <c r="K437" s="191"/>
      <c r="L437" s="192"/>
      <c r="M437" s="246"/>
      <c r="N437" s="246"/>
      <c r="O437" s="246"/>
      <c r="P437" s="228"/>
      <c r="Q437" s="228"/>
      <c r="R437" s="346"/>
      <c r="S437" s="346"/>
      <c r="T437" s="346"/>
      <c r="U437" s="346"/>
      <c r="V437" s="346"/>
      <c r="W437" s="346"/>
      <c r="X437" s="346"/>
      <c r="Y437" s="346"/>
      <c r="Z437" s="346"/>
      <c r="AA437" s="346"/>
      <c r="AB437" s="346"/>
      <c r="AC437" s="346"/>
      <c r="AD437" s="346"/>
      <c r="AE437" s="346"/>
    </row>
    <row r="438" spans="1:31" x14ac:dyDescent="0.25">
      <c r="A438" s="15" t="s">
        <v>31</v>
      </c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4"/>
      <c r="Q438" s="4"/>
      <c r="R438" s="346"/>
      <c r="S438" s="346"/>
      <c r="T438" s="346"/>
      <c r="U438" s="346"/>
      <c r="V438" s="346"/>
      <c r="W438" s="346"/>
      <c r="X438" s="346"/>
      <c r="Y438" s="346"/>
      <c r="Z438" s="346"/>
      <c r="AA438" s="346"/>
      <c r="AB438" s="346"/>
      <c r="AC438" s="346"/>
      <c r="AD438" s="346"/>
      <c r="AE438" s="346"/>
    </row>
    <row r="439" spans="1:31" x14ac:dyDescent="0.25">
      <c r="A439" s="4" t="s">
        <v>30</v>
      </c>
      <c r="B439" s="11"/>
      <c r="C439" s="11"/>
      <c r="D439" s="11"/>
      <c r="E439" s="11"/>
      <c r="F439" s="11"/>
      <c r="G439" s="11"/>
      <c r="H439" s="28"/>
      <c r="I439" s="28"/>
      <c r="J439" s="28"/>
      <c r="K439" s="28"/>
      <c r="L439" s="28"/>
      <c r="M439" s="28"/>
      <c r="N439" s="28"/>
      <c r="O439" s="28"/>
      <c r="P439" s="4"/>
      <c r="Q439" s="4"/>
      <c r="R439" s="346"/>
      <c r="S439" s="346"/>
      <c r="T439" s="346"/>
      <c r="U439" s="346"/>
      <c r="V439" s="346"/>
      <c r="W439" s="346"/>
      <c r="X439" s="346"/>
      <c r="Y439" s="346"/>
      <c r="Z439" s="346"/>
      <c r="AA439" s="346"/>
      <c r="AB439" s="346"/>
      <c r="AC439" s="346"/>
      <c r="AD439" s="346"/>
      <c r="AE439" s="346"/>
    </row>
    <row r="440" spans="1:31" x14ac:dyDescent="0.25">
      <c r="A440" s="4"/>
      <c r="B440" s="11"/>
      <c r="C440" s="11"/>
      <c r="D440" s="11"/>
      <c r="E440" s="11"/>
      <c r="F440" s="11"/>
      <c r="G440" s="11"/>
      <c r="H440" s="28"/>
      <c r="I440" s="28"/>
      <c r="J440" s="28"/>
      <c r="K440" s="28"/>
      <c r="L440" s="28"/>
      <c r="M440" s="28"/>
      <c r="N440" s="28"/>
      <c r="O440" s="28"/>
      <c r="P440" s="4"/>
      <c r="Q440" s="4"/>
      <c r="R440" s="346"/>
      <c r="S440" s="346"/>
      <c r="T440" s="346"/>
      <c r="U440" s="346"/>
      <c r="V440" s="346"/>
      <c r="W440" s="346"/>
      <c r="X440" s="346"/>
      <c r="Y440" s="346"/>
      <c r="Z440" s="346"/>
      <c r="AA440" s="346"/>
      <c r="AB440" s="346"/>
      <c r="AC440" s="346"/>
      <c r="AD440" s="346"/>
      <c r="AE440" s="346"/>
    </row>
    <row r="441" spans="1:31" x14ac:dyDescent="0.25">
      <c r="A441" s="172"/>
      <c r="B441" s="173"/>
      <c r="C441" s="173"/>
      <c r="D441" s="173"/>
      <c r="E441" s="173"/>
      <c r="F441" s="173"/>
      <c r="G441" s="173"/>
      <c r="H441" s="39"/>
      <c r="I441" s="173"/>
      <c r="J441" s="173"/>
      <c r="K441" s="36"/>
      <c r="L441" s="38"/>
      <c r="M441" s="36"/>
      <c r="N441" s="36"/>
      <c r="O441" s="36"/>
      <c r="P441" s="1"/>
      <c r="R441" s="346"/>
      <c r="S441" s="346"/>
      <c r="T441" s="346"/>
      <c r="U441" s="346"/>
      <c r="V441" s="346"/>
      <c r="W441" s="346"/>
      <c r="X441" s="346"/>
      <c r="Y441" s="346"/>
      <c r="Z441" s="346"/>
      <c r="AA441" s="346"/>
      <c r="AB441" s="346"/>
      <c r="AC441" s="346"/>
      <c r="AD441" s="346"/>
      <c r="AE441" s="346"/>
    </row>
    <row r="442" spans="1:31" x14ac:dyDescent="0.25">
      <c r="A442" s="172"/>
      <c r="B442" s="173"/>
      <c r="C442" s="173"/>
      <c r="D442" s="173"/>
      <c r="E442" s="173"/>
      <c r="F442" s="173"/>
      <c r="G442" s="173"/>
      <c r="H442" s="39"/>
      <c r="I442" s="173"/>
      <c r="J442" s="173"/>
      <c r="K442" s="36"/>
      <c r="L442" s="38"/>
      <c r="M442" s="36"/>
      <c r="N442" s="36"/>
      <c r="O442" s="36"/>
      <c r="P442" s="1"/>
      <c r="R442" s="346"/>
      <c r="S442" s="346"/>
      <c r="T442" s="346"/>
      <c r="U442" s="346"/>
      <c r="V442" s="346"/>
      <c r="W442" s="346"/>
      <c r="X442" s="346"/>
      <c r="Y442" s="346"/>
      <c r="Z442" s="346"/>
      <c r="AA442" s="346"/>
      <c r="AB442" s="346"/>
      <c r="AC442" s="346"/>
      <c r="AD442" s="346"/>
      <c r="AE442" s="346"/>
    </row>
    <row r="443" spans="1:31" x14ac:dyDescent="0.25">
      <c r="A443" s="172"/>
      <c r="B443" s="173"/>
      <c r="C443" s="173"/>
      <c r="D443" s="173"/>
      <c r="E443" s="173"/>
      <c r="F443" s="173"/>
      <c r="G443" s="173"/>
      <c r="H443" s="39"/>
      <c r="I443" s="173"/>
      <c r="J443" s="173"/>
      <c r="K443" s="36"/>
      <c r="L443" s="38"/>
      <c r="M443" s="36"/>
      <c r="N443" s="36"/>
      <c r="O443" s="36"/>
      <c r="P443" s="1"/>
      <c r="R443" s="346"/>
      <c r="S443" s="346"/>
      <c r="T443" s="346"/>
      <c r="U443" s="346"/>
      <c r="V443" s="346"/>
      <c r="W443" s="346"/>
      <c r="X443" s="346"/>
      <c r="Y443" s="346"/>
      <c r="Z443" s="346"/>
      <c r="AA443" s="346"/>
      <c r="AB443" s="346"/>
      <c r="AC443" s="346"/>
      <c r="AD443" s="346"/>
      <c r="AE443" s="346"/>
    </row>
    <row r="444" spans="1:31" x14ac:dyDescent="0.25">
      <c r="A444" s="172"/>
      <c r="B444" s="173"/>
      <c r="C444" s="173"/>
      <c r="D444" s="173"/>
      <c r="E444" s="173"/>
      <c r="F444" s="173"/>
      <c r="G444" s="173"/>
      <c r="H444" s="39"/>
      <c r="I444" s="173"/>
      <c r="J444" s="173"/>
      <c r="K444" s="36"/>
      <c r="L444" s="38"/>
      <c r="M444" s="36"/>
      <c r="N444" s="36"/>
      <c r="O444" s="36"/>
      <c r="P444" s="1"/>
      <c r="R444" s="346"/>
      <c r="S444" s="346"/>
      <c r="T444" s="346"/>
      <c r="U444" s="346"/>
      <c r="V444" s="346"/>
      <c r="W444" s="346"/>
      <c r="X444" s="346"/>
      <c r="Y444" s="346"/>
      <c r="Z444" s="346"/>
      <c r="AA444" s="346"/>
      <c r="AB444" s="346"/>
      <c r="AC444" s="346"/>
      <c r="AD444" s="346"/>
      <c r="AE444" s="346"/>
    </row>
    <row r="445" spans="1:31" x14ac:dyDescent="0.25">
      <c r="A445" s="172"/>
      <c r="B445" s="173"/>
      <c r="C445" s="173"/>
      <c r="D445" s="173"/>
      <c r="E445" s="173"/>
      <c r="F445" s="173"/>
      <c r="G445" s="173"/>
      <c r="H445" s="39"/>
      <c r="I445" s="173"/>
      <c r="J445" s="173"/>
      <c r="K445" s="36"/>
      <c r="L445" s="38"/>
      <c r="M445" s="36"/>
      <c r="N445" s="36"/>
      <c r="O445" s="36"/>
      <c r="P445" s="1"/>
      <c r="R445" s="346"/>
      <c r="S445" s="346"/>
      <c r="T445" s="346"/>
      <c r="U445" s="346"/>
      <c r="V445" s="346"/>
      <c r="W445" s="346"/>
      <c r="X445" s="346"/>
      <c r="Y445" s="346"/>
      <c r="Z445" s="346"/>
      <c r="AA445" s="346"/>
      <c r="AB445" s="346"/>
      <c r="AC445" s="346"/>
      <c r="AD445" s="346"/>
      <c r="AE445" s="346"/>
    </row>
    <row r="446" spans="1:31" x14ac:dyDescent="0.25">
      <c r="A446" s="172"/>
      <c r="B446" s="173"/>
      <c r="C446" s="173"/>
      <c r="D446" s="173"/>
      <c r="E446" s="173"/>
      <c r="F446" s="173"/>
      <c r="G446" s="173"/>
      <c r="H446" s="39"/>
      <c r="I446" s="173"/>
      <c r="J446" s="173"/>
      <c r="K446" s="36"/>
      <c r="L446" s="38"/>
      <c r="M446" s="36"/>
      <c r="N446" s="36"/>
      <c r="O446" s="36"/>
      <c r="P446" s="1"/>
      <c r="R446" s="346"/>
      <c r="S446" s="346"/>
      <c r="T446" s="346"/>
      <c r="U446" s="346"/>
      <c r="V446" s="346"/>
      <c r="W446" s="346"/>
      <c r="X446" s="346"/>
      <c r="Y446" s="346"/>
      <c r="Z446" s="346"/>
      <c r="AA446" s="346"/>
      <c r="AB446" s="346"/>
      <c r="AC446" s="346"/>
      <c r="AD446" s="346"/>
      <c r="AE446" s="346"/>
    </row>
    <row r="447" spans="1:31" x14ac:dyDescent="0.25">
      <c r="A447" s="172"/>
      <c r="B447" s="173"/>
      <c r="C447" s="173"/>
      <c r="D447" s="173"/>
      <c r="E447" s="173"/>
      <c r="F447" s="173"/>
      <c r="G447" s="173"/>
      <c r="H447" s="39"/>
      <c r="I447" s="173"/>
      <c r="J447" s="173"/>
      <c r="K447" s="36"/>
      <c r="L447" s="38"/>
      <c r="M447" s="36"/>
      <c r="N447" s="36"/>
      <c r="O447" s="36"/>
      <c r="P447" s="1"/>
      <c r="R447" s="346"/>
      <c r="S447" s="346"/>
      <c r="T447" s="346"/>
      <c r="U447" s="346"/>
      <c r="V447" s="346"/>
      <c r="W447" s="346"/>
      <c r="X447" s="346"/>
      <c r="Y447" s="346"/>
      <c r="Z447" s="346"/>
      <c r="AA447" s="346"/>
      <c r="AB447" s="346"/>
      <c r="AC447" s="346"/>
      <c r="AD447" s="346"/>
      <c r="AE447" s="346"/>
    </row>
    <row r="448" spans="1:31" x14ac:dyDescent="0.25">
      <c r="A448" s="172"/>
      <c r="B448" s="173"/>
      <c r="C448" s="173"/>
      <c r="D448" s="173"/>
      <c r="E448" s="173"/>
      <c r="F448" s="173"/>
      <c r="G448" s="173"/>
      <c r="H448" s="39"/>
      <c r="I448" s="173"/>
      <c r="J448" s="173"/>
      <c r="K448" s="36"/>
      <c r="L448" s="38"/>
      <c r="M448" s="36"/>
      <c r="N448" s="36"/>
      <c r="O448" s="36"/>
      <c r="P448" s="1"/>
      <c r="R448" s="346"/>
      <c r="S448" s="346"/>
      <c r="T448" s="346"/>
      <c r="U448" s="346"/>
      <c r="V448" s="346"/>
      <c r="W448" s="346"/>
      <c r="X448" s="346"/>
      <c r="Y448" s="346"/>
      <c r="Z448" s="346"/>
      <c r="AA448" s="346"/>
      <c r="AB448" s="346"/>
      <c r="AC448" s="346"/>
      <c r="AD448" s="346"/>
      <c r="AE448" s="346"/>
    </row>
    <row r="449" spans="1:17" x14ac:dyDescent="0.25">
      <c r="A449" s="74"/>
      <c r="B449" s="38"/>
      <c r="C449" s="36"/>
      <c r="D449" s="36"/>
      <c r="E449" s="36"/>
      <c r="F449" s="36"/>
      <c r="G449" s="35"/>
      <c r="H449" s="36"/>
      <c r="I449" s="36"/>
      <c r="J449" s="36"/>
      <c r="K449" s="36"/>
      <c r="L449" s="35"/>
      <c r="M449" s="36"/>
      <c r="N449" s="36"/>
      <c r="O449" s="5"/>
      <c r="P449" s="5"/>
      <c r="Q449" s="4"/>
    </row>
    <row r="450" spans="1:17" x14ac:dyDescent="0.25">
      <c r="A450" s="202" t="s">
        <v>69</v>
      </c>
      <c r="B450" s="193"/>
      <c r="C450" s="193"/>
      <c r="D450" s="193"/>
      <c r="E450" s="193"/>
      <c r="F450" s="193"/>
      <c r="G450" s="193"/>
      <c r="H450" s="246"/>
      <c r="I450" s="246"/>
      <c r="J450" s="246"/>
      <c r="K450" s="246"/>
      <c r="L450" s="246"/>
      <c r="M450" s="246"/>
      <c r="N450" s="246"/>
      <c r="O450" s="246"/>
      <c r="P450" s="246"/>
      <c r="Q450" s="246"/>
    </row>
    <row r="451" spans="1:17" x14ac:dyDescent="0.25">
      <c r="A451" s="202" t="s">
        <v>52</v>
      </c>
      <c r="B451" s="246"/>
      <c r="C451" s="201"/>
      <c r="D451" s="201"/>
      <c r="E451" s="201"/>
      <c r="F451" s="201"/>
      <c r="G451" s="201"/>
      <c r="H451" s="201"/>
      <c r="I451" s="201"/>
      <c r="J451" s="201"/>
      <c r="K451" s="201"/>
      <c r="L451" s="201"/>
      <c r="M451" s="201"/>
      <c r="N451" s="201"/>
      <c r="O451" s="201"/>
      <c r="P451" s="246"/>
      <c r="Q451" s="246"/>
    </row>
    <row r="452" spans="1:17" x14ac:dyDescent="0.25">
      <c r="A452" s="202" t="s">
        <v>20</v>
      </c>
      <c r="B452" s="246"/>
      <c r="C452" s="246"/>
      <c r="D452" s="246"/>
      <c r="E452" s="246"/>
      <c r="F452" s="246"/>
      <c r="G452" s="246"/>
      <c r="H452" s="246"/>
      <c r="I452" s="246"/>
      <c r="J452" s="246"/>
      <c r="K452" s="246"/>
      <c r="L452" s="246"/>
      <c r="M452" s="246"/>
      <c r="N452" s="246"/>
      <c r="O452" s="246"/>
      <c r="P452" s="246"/>
      <c r="Q452" s="246"/>
    </row>
    <row r="453" spans="1:17" x14ac:dyDescent="0.25">
      <c r="A453" s="82"/>
      <c r="B453" s="332" t="s">
        <v>1</v>
      </c>
      <c r="C453" s="333"/>
      <c r="D453" s="333"/>
      <c r="E453" s="333"/>
      <c r="F453" s="323"/>
      <c r="G453" s="332" t="s">
        <v>0</v>
      </c>
      <c r="H453" s="333"/>
      <c r="I453" s="333"/>
      <c r="J453" s="333"/>
      <c r="K453" s="323"/>
      <c r="L453" s="332" t="s">
        <v>2</v>
      </c>
      <c r="M453" s="333"/>
      <c r="N453" s="333"/>
      <c r="O453" s="333"/>
      <c r="P453" s="323"/>
      <c r="Q453" s="246"/>
    </row>
    <row r="454" spans="1:17" ht="25.5" x14ac:dyDescent="0.25">
      <c r="A454" s="217" t="s">
        <v>3</v>
      </c>
      <c r="B454" s="218" t="s">
        <v>77</v>
      </c>
      <c r="C454" s="218" t="s">
        <v>59</v>
      </c>
      <c r="D454" s="218" t="s">
        <v>60</v>
      </c>
      <c r="E454" s="218" t="s">
        <v>61</v>
      </c>
      <c r="F454" s="218" t="s">
        <v>78</v>
      </c>
      <c r="G454" s="218" t="s">
        <v>77</v>
      </c>
      <c r="H454" s="218" t="s">
        <v>59</v>
      </c>
      <c r="I454" s="218" t="s">
        <v>60</v>
      </c>
      <c r="J454" s="218" t="s">
        <v>61</v>
      </c>
      <c r="K454" s="218" t="s">
        <v>78</v>
      </c>
      <c r="L454" s="218" t="s">
        <v>77</v>
      </c>
      <c r="M454" s="218" t="s">
        <v>59</v>
      </c>
      <c r="N454" s="218" t="s">
        <v>60</v>
      </c>
      <c r="O454" s="218" t="s">
        <v>61</v>
      </c>
      <c r="P454" s="218" t="s">
        <v>78</v>
      </c>
      <c r="Q454" s="246"/>
    </row>
    <row r="455" spans="1:17" x14ac:dyDescent="0.25">
      <c r="A455" s="83">
        <v>1</v>
      </c>
      <c r="B455" s="214">
        <v>2</v>
      </c>
      <c r="C455" s="214">
        <v>3</v>
      </c>
      <c r="D455" s="214">
        <v>4</v>
      </c>
      <c r="E455" s="214">
        <v>5</v>
      </c>
      <c r="F455" s="214">
        <v>6</v>
      </c>
      <c r="G455" s="214">
        <v>7</v>
      </c>
      <c r="H455" s="214">
        <v>8</v>
      </c>
      <c r="I455" s="214">
        <v>9</v>
      </c>
      <c r="J455" s="214">
        <v>10</v>
      </c>
      <c r="K455" s="214">
        <v>11</v>
      </c>
      <c r="L455" s="214">
        <v>12</v>
      </c>
      <c r="M455" s="214">
        <v>13</v>
      </c>
      <c r="N455" s="214">
        <v>14</v>
      </c>
      <c r="O455" s="214">
        <v>15</v>
      </c>
      <c r="P455" s="214">
        <v>16</v>
      </c>
      <c r="Q455" s="246"/>
    </row>
    <row r="456" spans="1:17" x14ac:dyDescent="0.25">
      <c r="A456" s="59" t="s">
        <v>155</v>
      </c>
      <c r="B456" s="205">
        <v>200</v>
      </c>
      <c r="C456" s="247">
        <v>24.5</v>
      </c>
      <c r="D456" s="247">
        <v>5.5</v>
      </c>
      <c r="E456" s="247">
        <v>45.3</v>
      </c>
      <c r="F456" s="247">
        <v>335.6</v>
      </c>
      <c r="G456" s="205">
        <v>220</v>
      </c>
      <c r="H456" s="247">
        <v>27.1</v>
      </c>
      <c r="I456" s="247">
        <v>6.7</v>
      </c>
      <c r="J456" s="247">
        <v>48.9</v>
      </c>
      <c r="K456" s="247">
        <v>372.3</v>
      </c>
      <c r="L456" s="205">
        <v>250</v>
      </c>
      <c r="M456" s="247">
        <v>31.1</v>
      </c>
      <c r="N456" s="247">
        <v>7.6</v>
      </c>
      <c r="O456" s="247">
        <v>55.3</v>
      </c>
      <c r="P456" s="247">
        <v>422</v>
      </c>
      <c r="Q456" s="246"/>
    </row>
    <row r="457" spans="1:17" x14ac:dyDescent="0.25">
      <c r="A457" s="59" t="s">
        <v>80</v>
      </c>
      <c r="B457" s="292">
        <v>200</v>
      </c>
      <c r="C457" s="213">
        <v>0</v>
      </c>
      <c r="D457" s="213">
        <v>0</v>
      </c>
      <c r="E457" s="213">
        <v>3</v>
      </c>
      <c r="F457" s="213">
        <v>12</v>
      </c>
      <c r="G457" s="292">
        <v>200</v>
      </c>
      <c r="H457" s="213">
        <v>0</v>
      </c>
      <c r="I457" s="213">
        <v>0</v>
      </c>
      <c r="J457" s="213">
        <v>3</v>
      </c>
      <c r="K457" s="213">
        <v>12</v>
      </c>
      <c r="L457" s="292">
        <v>200</v>
      </c>
      <c r="M457" s="213">
        <v>0</v>
      </c>
      <c r="N457" s="213">
        <v>0</v>
      </c>
      <c r="O457" s="213">
        <v>3</v>
      </c>
      <c r="P457" s="213">
        <v>12</v>
      </c>
      <c r="Q457" s="246"/>
    </row>
    <row r="458" spans="1:17" x14ac:dyDescent="0.25">
      <c r="A458" s="59" t="s">
        <v>193</v>
      </c>
      <c r="B458" s="205">
        <v>120</v>
      </c>
      <c r="C458" s="213">
        <v>0.38</v>
      </c>
      <c r="D458" s="283">
        <v>0.05</v>
      </c>
      <c r="E458" s="213">
        <v>15.84</v>
      </c>
      <c r="F458" s="213">
        <v>67.2</v>
      </c>
      <c r="G458" s="205">
        <v>120</v>
      </c>
      <c r="H458" s="213">
        <v>0.38</v>
      </c>
      <c r="I458" s="283">
        <v>0.05</v>
      </c>
      <c r="J458" s="213">
        <v>15.84</v>
      </c>
      <c r="K458" s="213">
        <v>67.2</v>
      </c>
      <c r="L458" s="205">
        <v>120</v>
      </c>
      <c r="M458" s="213">
        <v>0.38</v>
      </c>
      <c r="N458" s="283">
        <v>0.05</v>
      </c>
      <c r="O458" s="213">
        <v>15.84</v>
      </c>
      <c r="P458" s="225">
        <v>67.2</v>
      </c>
      <c r="Q458" s="246"/>
    </row>
    <row r="459" spans="1:17" ht="25.5" x14ac:dyDescent="0.25">
      <c r="A459" s="59" t="s">
        <v>146</v>
      </c>
      <c r="B459" s="205">
        <v>30</v>
      </c>
      <c r="C459" s="213">
        <v>2.2000000000000002</v>
      </c>
      <c r="D459" s="213">
        <v>0.3</v>
      </c>
      <c r="E459" s="213">
        <v>13.8</v>
      </c>
      <c r="F459" s="213">
        <v>67.5</v>
      </c>
      <c r="G459" s="205">
        <v>50</v>
      </c>
      <c r="H459" s="213">
        <v>3.7</v>
      </c>
      <c r="I459" s="213">
        <v>0.5</v>
      </c>
      <c r="J459" s="213">
        <v>22.9</v>
      </c>
      <c r="K459" s="213">
        <v>112.5</v>
      </c>
      <c r="L459" s="205">
        <v>50</v>
      </c>
      <c r="M459" s="213">
        <v>3.7</v>
      </c>
      <c r="N459" s="213">
        <v>0.5</v>
      </c>
      <c r="O459" s="213">
        <v>22.9</v>
      </c>
      <c r="P459" s="225">
        <v>112.5</v>
      </c>
      <c r="Q459" s="246"/>
    </row>
    <row r="460" spans="1:17" x14ac:dyDescent="0.25">
      <c r="A460" s="75" t="s">
        <v>5</v>
      </c>
      <c r="B460" s="205">
        <f t="shared" ref="B460:P460" si="20">SUM(B456:B459)</f>
        <v>550</v>
      </c>
      <c r="C460" s="225">
        <f t="shared" si="20"/>
        <v>27.08</v>
      </c>
      <c r="D460" s="225">
        <f t="shared" si="20"/>
        <v>5.85</v>
      </c>
      <c r="E460" s="225">
        <f t="shared" si="20"/>
        <v>77.94</v>
      </c>
      <c r="F460" s="225">
        <f t="shared" si="20"/>
        <v>482.3</v>
      </c>
      <c r="G460" s="205">
        <f t="shared" si="20"/>
        <v>590</v>
      </c>
      <c r="H460" s="225">
        <f t="shared" si="20"/>
        <v>31.18</v>
      </c>
      <c r="I460" s="225">
        <f t="shared" si="20"/>
        <v>7.25</v>
      </c>
      <c r="J460" s="225">
        <f t="shared" si="20"/>
        <v>90.639999999999986</v>
      </c>
      <c r="K460" s="225">
        <f t="shared" si="20"/>
        <v>564</v>
      </c>
      <c r="L460" s="205">
        <f t="shared" si="20"/>
        <v>620</v>
      </c>
      <c r="M460" s="225">
        <f t="shared" si="20"/>
        <v>35.18</v>
      </c>
      <c r="N460" s="225">
        <f t="shared" si="20"/>
        <v>8.1499999999999986</v>
      </c>
      <c r="O460" s="225">
        <f t="shared" si="20"/>
        <v>97.039999999999992</v>
      </c>
      <c r="P460" s="225">
        <f t="shared" si="20"/>
        <v>613.70000000000005</v>
      </c>
      <c r="Q460" s="246"/>
    </row>
    <row r="461" spans="1:17" x14ac:dyDescent="0.25">
      <c r="A461" s="76" t="s">
        <v>24</v>
      </c>
      <c r="B461" s="226"/>
      <c r="C461" s="186">
        <f>C460*4/F460</f>
        <v>0.22459050383578683</v>
      </c>
      <c r="D461" s="186">
        <f>D460*9/F460</f>
        <v>0.10916442048517519</v>
      </c>
      <c r="E461" s="186">
        <f>E460*4/F460</f>
        <v>0.64640265394982377</v>
      </c>
      <c r="F461" s="186">
        <f>F460/2100</f>
        <v>0.22966666666666669</v>
      </c>
      <c r="G461" s="227"/>
      <c r="H461" s="186">
        <f>H460*4/K460</f>
        <v>0.22113475177304964</v>
      </c>
      <c r="I461" s="186">
        <f>I460*9/K460</f>
        <v>0.11569148936170212</v>
      </c>
      <c r="J461" s="186">
        <f>J460*4/K460</f>
        <v>0.64283687943262402</v>
      </c>
      <c r="K461" s="186">
        <f>K460/2450</f>
        <v>0.23020408163265307</v>
      </c>
      <c r="L461" s="227"/>
      <c r="M461" s="186">
        <f>M460*4/P460</f>
        <v>0.22929770246048556</v>
      </c>
      <c r="N461" s="186">
        <f>N460*9/P460</f>
        <v>0.11952093856933353</v>
      </c>
      <c r="O461" s="186">
        <f>O460*4/P460</f>
        <v>0.63249144533159518</v>
      </c>
      <c r="P461" s="186">
        <f>P460/2700</f>
        <v>0.2272962962962963</v>
      </c>
      <c r="Q461" s="246"/>
    </row>
    <row r="462" spans="1:17" x14ac:dyDescent="0.25">
      <c r="A462" s="72"/>
      <c r="B462" s="235"/>
      <c r="C462" s="191"/>
      <c r="D462" s="191"/>
      <c r="E462" s="191"/>
      <c r="F462" s="191"/>
      <c r="G462" s="235"/>
      <c r="H462" s="191"/>
      <c r="I462" s="191"/>
      <c r="J462" s="191"/>
      <c r="K462" s="191"/>
      <c r="L462" s="235"/>
      <c r="M462" s="191"/>
      <c r="N462" s="191"/>
      <c r="O462" s="191"/>
      <c r="P462" s="191"/>
      <c r="Q462" s="246"/>
    </row>
    <row r="463" spans="1:17" ht="25.5" x14ac:dyDescent="0.25">
      <c r="A463" s="205" t="s">
        <v>26</v>
      </c>
      <c r="B463" s="233" t="s">
        <v>32</v>
      </c>
      <c r="C463" s="233" t="s">
        <v>33</v>
      </c>
      <c r="D463" s="233" t="s">
        <v>34</v>
      </c>
      <c r="E463" s="233" t="s">
        <v>35</v>
      </c>
      <c r="F463" s="233" t="s">
        <v>36</v>
      </c>
      <c r="G463" s="233" t="s">
        <v>37</v>
      </c>
      <c r="H463" s="233" t="s">
        <v>38</v>
      </c>
      <c r="I463" s="233" t="s">
        <v>39</v>
      </c>
      <c r="J463" s="233" t="s">
        <v>40</v>
      </c>
      <c r="K463" s="233" t="s">
        <v>41</v>
      </c>
      <c r="L463" s="233" t="s">
        <v>42</v>
      </c>
      <c r="M463" s="191"/>
      <c r="N463" s="202"/>
      <c r="O463" s="202"/>
      <c r="P463" s="202"/>
      <c r="Q463" s="246"/>
    </row>
    <row r="464" spans="1:17" x14ac:dyDescent="0.25">
      <c r="A464" s="78" t="s">
        <v>27</v>
      </c>
      <c r="B464" s="257">
        <v>352.7</v>
      </c>
      <c r="C464" s="257">
        <v>0.2</v>
      </c>
      <c r="D464" s="257">
        <v>6.9</v>
      </c>
      <c r="E464" s="257">
        <v>40.299999999999997</v>
      </c>
      <c r="F464" s="257">
        <v>0.2</v>
      </c>
      <c r="G464" s="257">
        <v>0.3</v>
      </c>
      <c r="H464" s="257">
        <v>13.3</v>
      </c>
      <c r="I464" s="257">
        <v>0.4</v>
      </c>
      <c r="J464" s="257">
        <v>61</v>
      </c>
      <c r="K464" s="257">
        <v>0.7</v>
      </c>
      <c r="L464" s="257">
        <v>26.6</v>
      </c>
      <c r="M464" s="191"/>
      <c r="N464" s="246"/>
      <c r="O464" s="246"/>
      <c r="P464" s="246"/>
      <c r="Q464" s="246"/>
    </row>
    <row r="465" spans="1:17" x14ac:dyDescent="0.25">
      <c r="A465" s="79" t="s">
        <v>25</v>
      </c>
      <c r="B465" s="257">
        <v>401.2</v>
      </c>
      <c r="C465" s="257">
        <v>0.2</v>
      </c>
      <c r="D465" s="257">
        <v>6.6</v>
      </c>
      <c r="E465" s="257">
        <v>53.9</v>
      </c>
      <c r="F465" s="257">
        <v>0.4</v>
      </c>
      <c r="G465" s="257">
        <v>0.3</v>
      </c>
      <c r="H465" s="257">
        <v>15.2</v>
      </c>
      <c r="I465" s="257">
        <v>0.5</v>
      </c>
      <c r="J465" s="257">
        <v>72.900000000000006</v>
      </c>
      <c r="K465" s="257">
        <v>0.7</v>
      </c>
      <c r="L465" s="257">
        <v>32</v>
      </c>
      <c r="M465" s="191"/>
      <c r="N465" s="202"/>
      <c r="O465" s="202"/>
      <c r="P465" s="202"/>
      <c r="Q465" s="246"/>
    </row>
    <row r="466" spans="1:17" x14ac:dyDescent="0.25">
      <c r="A466" s="79" t="s">
        <v>28</v>
      </c>
      <c r="B466" s="257">
        <v>498.4</v>
      </c>
      <c r="C466" s="257">
        <v>0.2</v>
      </c>
      <c r="D466" s="257">
        <v>9.3000000000000007</v>
      </c>
      <c r="E466" s="257">
        <v>61.7</v>
      </c>
      <c r="F466" s="257">
        <v>0.4</v>
      </c>
      <c r="G466" s="257">
        <v>0.3</v>
      </c>
      <c r="H466" s="257">
        <v>17.2</v>
      </c>
      <c r="I466" s="257">
        <v>0.6</v>
      </c>
      <c r="J466" s="257">
        <v>82.1</v>
      </c>
      <c r="K466" s="257">
        <v>0.7</v>
      </c>
      <c r="L466" s="257">
        <v>35.5</v>
      </c>
      <c r="M466" s="191"/>
      <c r="N466" s="246"/>
      <c r="O466" s="246"/>
      <c r="P466" s="246"/>
      <c r="Q466" s="246"/>
    </row>
    <row r="467" spans="1:17" ht="25.5" x14ac:dyDescent="0.25">
      <c r="A467" s="206" t="s">
        <v>29</v>
      </c>
      <c r="B467" s="220" t="s">
        <v>44</v>
      </c>
      <c r="C467" s="220" t="s">
        <v>45</v>
      </c>
      <c r="D467" s="220" t="s">
        <v>46</v>
      </c>
      <c r="E467" s="220" t="s">
        <v>47</v>
      </c>
      <c r="F467" s="220" t="s">
        <v>48</v>
      </c>
      <c r="G467" s="220" t="s">
        <v>49</v>
      </c>
      <c r="H467" s="221"/>
      <c r="I467" s="326" t="s">
        <v>43</v>
      </c>
      <c r="J467" s="327"/>
      <c r="K467" s="221"/>
      <c r="L467" s="193"/>
      <c r="M467" s="191"/>
      <c r="N467" s="201"/>
      <c r="O467" s="191"/>
      <c r="P467" s="191"/>
      <c r="Q467" s="246"/>
    </row>
    <row r="468" spans="1:17" x14ac:dyDescent="0.25">
      <c r="A468" s="79" t="s">
        <v>27</v>
      </c>
      <c r="B468" s="257">
        <v>175</v>
      </c>
      <c r="C468" s="257">
        <v>407.5</v>
      </c>
      <c r="D468" s="257">
        <v>79.5</v>
      </c>
      <c r="E468" s="257">
        <v>928.9</v>
      </c>
      <c r="F468" s="257">
        <v>3.8</v>
      </c>
      <c r="G468" s="257">
        <v>0.6</v>
      </c>
      <c r="H468" s="193"/>
      <c r="I468" s="325">
        <v>9.6</v>
      </c>
      <c r="J468" s="328"/>
      <c r="K468" s="221"/>
      <c r="L468" s="193"/>
      <c r="M468" s="191"/>
      <c r="N468" s="202"/>
      <c r="O468" s="202"/>
      <c r="P468" s="202"/>
      <c r="Q468" s="246"/>
    </row>
    <row r="469" spans="1:17" ht="15" customHeight="1" x14ac:dyDescent="0.25">
      <c r="A469" s="79" t="s">
        <v>25</v>
      </c>
      <c r="B469" s="257">
        <v>191.1</v>
      </c>
      <c r="C469" s="257">
        <v>469.7</v>
      </c>
      <c r="D469" s="257">
        <v>93.7</v>
      </c>
      <c r="E469" s="257" t="s">
        <v>156</v>
      </c>
      <c r="F469" s="257">
        <v>4.3</v>
      </c>
      <c r="G469" s="257">
        <v>0.8</v>
      </c>
      <c r="H469" s="193"/>
      <c r="I469" s="325">
        <v>10.7</v>
      </c>
      <c r="J469" s="328"/>
      <c r="K469" s="221"/>
      <c r="L469" s="193"/>
      <c r="M469" s="191"/>
      <c r="N469" s="201"/>
      <c r="O469" s="201"/>
      <c r="P469" s="201"/>
      <c r="Q469" s="246"/>
    </row>
    <row r="470" spans="1:17" ht="15" customHeight="1" x14ac:dyDescent="0.25">
      <c r="A470" s="79" t="s">
        <v>28</v>
      </c>
      <c r="B470" s="257">
        <v>203.3</v>
      </c>
      <c r="C470" s="257">
        <v>516.29999999999995</v>
      </c>
      <c r="D470" s="257">
        <v>104.5</v>
      </c>
      <c r="E470" s="257" t="s">
        <v>157</v>
      </c>
      <c r="F470" s="257">
        <v>4.8</v>
      </c>
      <c r="G470" s="257">
        <v>0.9</v>
      </c>
      <c r="H470" s="193"/>
      <c r="I470" s="325">
        <v>12.2</v>
      </c>
      <c r="J470" s="328"/>
      <c r="K470" s="221"/>
      <c r="L470" s="193"/>
      <c r="M470" s="191"/>
      <c r="N470" s="191"/>
      <c r="O470" s="191"/>
      <c r="P470" s="191"/>
      <c r="Q470" s="246"/>
    </row>
    <row r="471" spans="1:17" x14ac:dyDescent="0.25">
      <c r="A471" s="197"/>
      <c r="B471" s="293"/>
      <c r="C471" s="293"/>
      <c r="D471" s="293"/>
      <c r="E471" s="293"/>
      <c r="F471" s="293"/>
      <c r="G471" s="293"/>
      <c r="H471" s="193"/>
      <c r="I471" s="198"/>
      <c r="J471" s="293"/>
      <c r="K471" s="221"/>
      <c r="L471" s="193"/>
      <c r="M471" s="191"/>
      <c r="N471" s="191"/>
      <c r="O471" s="191"/>
      <c r="P471" s="191"/>
      <c r="Q471" s="246"/>
    </row>
    <row r="472" spans="1:17" x14ac:dyDescent="0.25">
      <c r="A472" s="172"/>
      <c r="B472" s="198"/>
      <c r="C472" s="198"/>
      <c r="D472" s="198"/>
      <c r="E472" s="198"/>
      <c r="F472" s="198"/>
      <c r="G472" s="198"/>
      <c r="H472" s="193"/>
      <c r="I472" s="198"/>
      <c r="J472" s="198"/>
      <c r="K472" s="191"/>
      <c r="L472" s="192"/>
      <c r="M472" s="191"/>
      <c r="N472" s="191"/>
      <c r="O472" s="191"/>
      <c r="P472" s="191"/>
      <c r="Q472" s="248"/>
    </row>
    <row r="473" spans="1:17" x14ac:dyDescent="0.25">
      <c r="A473" s="172"/>
      <c r="B473" s="198"/>
      <c r="C473" s="198"/>
      <c r="D473" s="198"/>
      <c r="E473" s="198"/>
      <c r="F473" s="198"/>
      <c r="G473" s="198"/>
      <c r="H473" s="193"/>
      <c r="I473" s="198"/>
      <c r="J473" s="198"/>
      <c r="K473" s="191"/>
      <c r="L473" s="192"/>
      <c r="M473" s="191"/>
      <c r="N473" s="191"/>
      <c r="O473" s="191"/>
      <c r="P473" s="191"/>
      <c r="Q473" s="248"/>
    </row>
    <row r="474" spans="1:17" x14ac:dyDescent="0.25">
      <c r="A474" s="172"/>
      <c r="B474" s="198"/>
      <c r="C474" s="198"/>
      <c r="D474" s="198"/>
      <c r="E474" s="198"/>
      <c r="F474" s="198"/>
      <c r="G474" s="198"/>
      <c r="H474" s="193"/>
      <c r="I474" s="198"/>
      <c r="J474" s="198"/>
      <c r="K474" s="191"/>
      <c r="L474" s="192"/>
      <c r="M474" s="191"/>
      <c r="N474" s="191"/>
      <c r="O474" s="191"/>
      <c r="P474" s="191"/>
      <c r="Q474" s="248"/>
    </row>
    <row r="475" spans="1:17" x14ac:dyDescent="0.25">
      <c r="A475" s="172"/>
      <c r="B475" s="198"/>
      <c r="C475" s="198"/>
      <c r="D475" s="198"/>
      <c r="E475" s="198"/>
      <c r="F475" s="198"/>
      <c r="G475" s="198"/>
      <c r="H475" s="193"/>
      <c r="I475" s="198"/>
      <c r="J475" s="198"/>
      <c r="K475" s="191"/>
      <c r="L475" s="192"/>
      <c r="M475" s="191"/>
      <c r="N475" s="191"/>
      <c r="O475" s="191"/>
      <c r="P475" s="191"/>
      <c r="Q475" s="248"/>
    </row>
    <row r="476" spans="1:17" x14ac:dyDescent="0.25">
      <c r="A476" s="172"/>
      <c r="B476" s="198"/>
      <c r="C476" s="198"/>
      <c r="D476" s="198"/>
      <c r="E476" s="198"/>
      <c r="F476" s="198"/>
      <c r="G476" s="198"/>
      <c r="H476" s="193"/>
      <c r="I476" s="198"/>
      <c r="J476" s="198"/>
      <c r="K476" s="191"/>
      <c r="L476" s="192"/>
      <c r="M476" s="191"/>
      <c r="N476" s="191"/>
      <c r="O476" s="191"/>
      <c r="P476" s="191"/>
      <c r="Q476" s="248"/>
    </row>
    <row r="477" spans="1:17" x14ac:dyDescent="0.25">
      <c r="A477" s="172"/>
      <c r="B477" s="198"/>
      <c r="C477" s="198"/>
      <c r="D477" s="198"/>
      <c r="E477" s="198"/>
      <c r="F477" s="198"/>
      <c r="G477" s="198"/>
      <c r="H477" s="193"/>
      <c r="I477" s="198"/>
      <c r="J477" s="198"/>
      <c r="K477" s="191"/>
      <c r="L477" s="192"/>
      <c r="M477" s="191"/>
      <c r="N477" s="191"/>
      <c r="O477" s="191"/>
      <c r="P477" s="191"/>
      <c r="Q477" s="248"/>
    </row>
    <row r="478" spans="1:17" x14ac:dyDescent="0.25">
      <c r="A478" s="172"/>
      <c r="B478" s="198"/>
      <c r="C478" s="198"/>
      <c r="D478" s="198"/>
      <c r="E478" s="198"/>
      <c r="F478" s="198"/>
      <c r="G478" s="198"/>
      <c r="H478" s="193"/>
      <c r="I478" s="198"/>
      <c r="J478" s="198"/>
      <c r="K478" s="191"/>
      <c r="L478" s="192"/>
      <c r="M478" s="191"/>
      <c r="N478" s="191"/>
      <c r="O478" s="191"/>
      <c r="P478" s="191"/>
      <c r="Q478" s="248"/>
    </row>
    <row r="479" spans="1:17" x14ac:dyDescent="0.25">
      <c r="A479" s="172"/>
      <c r="B479" s="198"/>
      <c r="C479" s="198"/>
      <c r="D479" s="198"/>
      <c r="E479" s="198"/>
      <c r="F479" s="198"/>
      <c r="G479" s="198"/>
      <c r="H479" s="193"/>
      <c r="I479" s="198"/>
      <c r="J479" s="198"/>
      <c r="K479" s="191"/>
      <c r="L479" s="192"/>
      <c r="M479" s="191"/>
      <c r="N479" s="191"/>
      <c r="O479" s="191"/>
      <c r="P479" s="191"/>
      <c r="Q479" s="248"/>
    </row>
    <row r="480" spans="1:17" x14ac:dyDescent="0.25">
      <c r="A480" s="202" t="s">
        <v>69</v>
      </c>
      <c r="B480" s="192"/>
      <c r="C480" s="192"/>
      <c r="D480" s="192"/>
      <c r="E480" s="192"/>
      <c r="F480" s="192"/>
      <c r="G480" s="192"/>
      <c r="H480" s="191"/>
      <c r="I480" s="191"/>
      <c r="J480" s="191"/>
      <c r="K480" s="191"/>
      <c r="L480" s="192"/>
      <c r="M480" s="191"/>
      <c r="N480" s="191"/>
      <c r="O480" s="191"/>
      <c r="P480" s="191"/>
      <c r="Q480" s="246"/>
    </row>
    <row r="481" spans="1:17" x14ac:dyDescent="0.25">
      <c r="A481" s="202" t="s">
        <v>71</v>
      </c>
      <c r="B481" s="192"/>
      <c r="C481" s="192"/>
      <c r="D481" s="192"/>
      <c r="E481" s="192"/>
      <c r="F481" s="235"/>
      <c r="G481" s="192"/>
      <c r="H481" s="192"/>
      <c r="I481" s="192"/>
      <c r="J481" s="192"/>
      <c r="K481" s="235"/>
      <c r="L481" s="192"/>
      <c r="M481" s="192"/>
      <c r="N481" s="192"/>
      <c r="O481" s="192"/>
      <c r="P481" s="235"/>
      <c r="Q481" s="246"/>
    </row>
    <row r="482" spans="1:17" x14ac:dyDescent="0.25">
      <c r="A482" s="83">
        <v>1</v>
      </c>
      <c r="B482" s="214">
        <v>2</v>
      </c>
      <c r="C482" s="214">
        <v>3</v>
      </c>
      <c r="D482" s="214">
        <v>4</v>
      </c>
      <c r="E482" s="214">
        <v>5</v>
      </c>
      <c r="F482" s="214">
        <v>6</v>
      </c>
      <c r="G482" s="214">
        <v>7</v>
      </c>
      <c r="H482" s="214">
        <v>8</v>
      </c>
      <c r="I482" s="214">
        <v>9</v>
      </c>
      <c r="J482" s="214">
        <v>10</v>
      </c>
      <c r="K482" s="214">
        <v>11</v>
      </c>
      <c r="L482" s="214">
        <v>12</v>
      </c>
      <c r="M482" s="214">
        <v>13</v>
      </c>
      <c r="N482" s="214">
        <v>14</v>
      </c>
      <c r="O482" s="214">
        <v>15</v>
      </c>
      <c r="P482" s="214">
        <v>16</v>
      </c>
      <c r="Q482" s="246"/>
    </row>
    <row r="483" spans="1:17" x14ac:dyDescent="0.25">
      <c r="A483" s="91" t="s">
        <v>63</v>
      </c>
      <c r="B483" s="215">
        <v>70</v>
      </c>
      <c r="C483" s="116">
        <v>15.9</v>
      </c>
      <c r="D483" s="116">
        <v>7</v>
      </c>
      <c r="E483" s="116">
        <v>3.7</v>
      </c>
      <c r="F483" s="116">
        <f t="shared" ref="F483" si="21">C483*4+D483*9+E483*4</f>
        <v>141.4</v>
      </c>
      <c r="G483" s="215">
        <v>90</v>
      </c>
      <c r="H483" s="116">
        <v>18.3</v>
      </c>
      <c r="I483" s="116">
        <v>8.4</v>
      </c>
      <c r="J483" s="116">
        <v>6.3</v>
      </c>
      <c r="K483" s="116">
        <f t="shared" ref="K483" si="22">H483*4+I483*9+J483*4</f>
        <v>174</v>
      </c>
      <c r="L483" s="215">
        <v>100</v>
      </c>
      <c r="M483" s="116">
        <v>20.5</v>
      </c>
      <c r="N483" s="116">
        <v>8.8000000000000007</v>
      </c>
      <c r="O483" s="116">
        <v>7.9</v>
      </c>
      <c r="P483" s="116">
        <f t="shared" ref="P483" si="23">M483*4+N483*9+O483*4</f>
        <v>192.79999999999998</v>
      </c>
      <c r="Q483" s="246"/>
    </row>
    <row r="484" spans="1:17" ht="25.5" x14ac:dyDescent="0.25">
      <c r="A484" s="126" t="s">
        <v>93</v>
      </c>
      <c r="B484" s="194">
        <v>130</v>
      </c>
      <c r="C484" s="99">
        <v>7</v>
      </c>
      <c r="D484" s="99">
        <v>4.8</v>
      </c>
      <c r="E484" s="99">
        <v>26</v>
      </c>
      <c r="F484" s="99">
        <v>175.3</v>
      </c>
      <c r="G484" s="194">
        <v>150</v>
      </c>
      <c r="H484" s="99">
        <v>9.6999999999999993</v>
      </c>
      <c r="I484" s="99">
        <v>5.8</v>
      </c>
      <c r="J484" s="99">
        <v>30</v>
      </c>
      <c r="K484" s="99">
        <v>211</v>
      </c>
      <c r="L484" s="194">
        <v>180</v>
      </c>
      <c r="M484" s="99">
        <v>10.5</v>
      </c>
      <c r="N484" s="99">
        <v>7.2</v>
      </c>
      <c r="O484" s="99">
        <v>35.200000000000003</v>
      </c>
      <c r="P484" s="99">
        <v>247.6</v>
      </c>
      <c r="Q484" s="246"/>
    </row>
    <row r="485" spans="1:17" ht="25.5" x14ac:dyDescent="0.25">
      <c r="A485" s="126" t="s">
        <v>191</v>
      </c>
      <c r="B485" s="194">
        <v>200</v>
      </c>
      <c r="C485" s="195">
        <v>0.3</v>
      </c>
      <c r="D485" s="195">
        <v>0.4</v>
      </c>
      <c r="E485" s="195">
        <v>15.6</v>
      </c>
      <c r="F485" s="195">
        <v>69.5</v>
      </c>
      <c r="G485" s="194">
        <v>200</v>
      </c>
      <c r="H485" s="195">
        <v>0.3</v>
      </c>
      <c r="I485" s="195" t="s">
        <v>66</v>
      </c>
      <c r="J485" s="195">
        <v>16.899999999999999</v>
      </c>
      <c r="K485" s="195">
        <v>71.3</v>
      </c>
      <c r="L485" s="194">
        <v>200</v>
      </c>
      <c r="M485" s="195">
        <v>0.3</v>
      </c>
      <c r="N485" s="195" t="s">
        <v>66</v>
      </c>
      <c r="O485" s="195">
        <v>16.899999999999999</v>
      </c>
      <c r="P485" s="195">
        <v>71.3</v>
      </c>
      <c r="Q485" s="246"/>
    </row>
    <row r="486" spans="1:17" ht="25.5" x14ac:dyDescent="0.25">
      <c r="A486" s="59" t="s">
        <v>146</v>
      </c>
      <c r="B486" s="205">
        <v>30</v>
      </c>
      <c r="C486" s="213">
        <v>2.2000000000000002</v>
      </c>
      <c r="D486" s="213">
        <v>0.3</v>
      </c>
      <c r="E486" s="213">
        <v>13.8</v>
      </c>
      <c r="F486" s="213">
        <v>67.5</v>
      </c>
      <c r="G486" s="205">
        <v>50</v>
      </c>
      <c r="H486" s="213">
        <v>3.7</v>
      </c>
      <c r="I486" s="213">
        <v>0.5</v>
      </c>
      <c r="J486" s="213">
        <v>22.9</v>
      </c>
      <c r="K486" s="213">
        <v>112.5</v>
      </c>
      <c r="L486" s="205">
        <v>50</v>
      </c>
      <c r="M486" s="213">
        <v>3.7</v>
      </c>
      <c r="N486" s="213">
        <v>0.5</v>
      </c>
      <c r="O486" s="213">
        <v>22.9</v>
      </c>
      <c r="P486" s="225">
        <v>112.5</v>
      </c>
      <c r="Q486" s="246"/>
    </row>
    <row r="487" spans="1:17" x14ac:dyDescent="0.25">
      <c r="A487" s="75" t="s">
        <v>5</v>
      </c>
      <c r="B487" s="205">
        <f t="shared" ref="B487:P487" si="24">SUM(B483:B486)</f>
        <v>430</v>
      </c>
      <c r="C487" s="225">
        <f t="shared" si="24"/>
        <v>25.4</v>
      </c>
      <c r="D487" s="225">
        <f t="shared" si="24"/>
        <v>12.500000000000002</v>
      </c>
      <c r="E487" s="225">
        <f t="shared" si="24"/>
        <v>59.099999999999994</v>
      </c>
      <c r="F487" s="225">
        <f t="shared" si="24"/>
        <v>453.70000000000005</v>
      </c>
      <c r="G487" s="205">
        <f t="shared" si="24"/>
        <v>490</v>
      </c>
      <c r="H487" s="225">
        <f t="shared" si="24"/>
        <v>32</v>
      </c>
      <c r="I487" s="225">
        <f t="shared" si="24"/>
        <v>14.7</v>
      </c>
      <c r="J487" s="225">
        <f t="shared" si="24"/>
        <v>76.099999999999994</v>
      </c>
      <c r="K487" s="225">
        <f t="shared" si="24"/>
        <v>568.79999999999995</v>
      </c>
      <c r="L487" s="205">
        <f t="shared" si="24"/>
        <v>530</v>
      </c>
      <c r="M487" s="225">
        <f t="shared" si="24"/>
        <v>35</v>
      </c>
      <c r="N487" s="225">
        <f t="shared" si="24"/>
        <v>16.5</v>
      </c>
      <c r="O487" s="225">
        <f t="shared" si="24"/>
        <v>82.9</v>
      </c>
      <c r="P487" s="225">
        <f t="shared" si="24"/>
        <v>624.20000000000005</v>
      </c>
      <c r="Q487" s="246"/>
    </row>
    <row r="488" spans="1:17" x14ac:dyDescent="0.25">
      <c r="A488" s="76" t="s">
        <v>24</v>
      </c>
      <c r="B488" s="226"/>
      <c r="C488" s="186">
        <f>C487*4/F487</f>
        <v>0.22393652193079125</v>
      </c>
      <c r="D488" s="186">
        <f>D487*9/F487</f>
        <v>0.24796120784659467</v>
      </c>
      <c r="E488" s="186">
        <f>E487*4/F487</f>
        <v>0.52104915142164421</v>
      </c>
      <c r="F488" s="186">
        <f>F487/1800</f>
        <v>0.25205555555555559</v>
      </c>
      <c r="G488" s="227"/>
      <c r="H488" s="186">
        <f>H487*4/K487</f>
        <v>0.22503516174402252</v>
      </c>
      <c r="I488" s="186">
        <f>I487*9/K487</f>
        <v>0.23259493670886075</v>
      </c>
      <c r="J488" s="186">
        <f>J487*4/K487</f>
        <v>0.53516174402250349</v>
      </c>
      <c r="K488" s="186">
        <f>K487/2250</f>
        <v>0.25279999999999997</v>
      </c>
      <c r="L488" s="227"/>
      <c r="M488" s="186">
        <f>M487*4/P487</f>
        <v>0.2242870874719641</v>
      </c>
      <c r="N488" s="186">
        <f>N487*9/P487</f>
        <v>0.23790451778276192</v>
      </c>
      <c r="O488" s="186">
        <f>O487*4/P487</f>
        <v>0.531239987183595</v>
      </c>
      <c r="P488" s="186">
        <f>P487/2500</f>
        <v>0.24968000000000001</v>
      </c>
      <c r="Q488" s="246"/>
    </row>
    <row r="489" spans="1:17" x14ac:dyDescent="0.25">
      <c r="A489" s="72"/>
      <c r="B489" s="235"/>
      <c r="C489" s="191"/>
      <c r="D489" s="191"/>
      <c r="E489" s="191"/>
      <c r="F489" s="191"/>
      <c r="G489" s="235"/>
      <c r="H489" s="191"/>
      <c r="I489" s="191"/>
      <c r="J489" s="191"/>
      <c r="K489" s="191"/>
      <c r="L489" s="235"/>
      <c r="M489" s="191"/>
      <c r="N489" s="191"/>
      <c r="O489" s="191"/>
      <c r="P489" s="191"/>
      <c r="Q489" s="246"/>
    </row>
    <row r="490" spans="1:17" ht="25.5" x14ac:dyDescent="0.25">
      <c r="A490" s="205" t="s">
        <v>26</v>
      </c>
      <c r="B490" s="205" t="s">
        <v>32</v>
      </c>
      <c r="C490" s="205" t="s">
        <v>33</v>
      </c>
      <c r="D490" s="205" t="s">
        <v>34</v>
      </c>
      <c r="E490" s="205" t="s">
        <v>35</v>
      </c>
      <c r="F490" s="205" t="s">
        <v>36</v>
      </c>
      <c r="G490" s="205" t="s">
        <v>37</v>
      </c>
      <c r="H490" s="205" t="s">
        <v>38</v>
      </c>
      <c r="I490" s="205" t="s">
        <v>39</v>
      </c>
      <c r="J490" s="205" t="s">
        <v>40</v>
      </c>
      <c r="K490" s="205" t="s">
        <v>41</v>
      </c>
      <c r="L490" s="205" t="s">
        <v>42</v>
      </c>
      <c r="M490" s="191"/>
      <c r="N490" s="202"/>
      <c r="O490" s="201"/>
      <c r="P490" s="202"/>
      <c r="Q490" s="246"/>
    </row>
    <row r="491" spans="1:17" x14ac:dyDescent="0.25">
      <c r="A491" s="59" t="s">
        <v>27</v>
      </c>
      <c r="B491" s="244">
        <v>706.8</v>
      </c>
      <c r="C491" s="244">
        <v>0.1</v>
      </c>
      <c r="D491" s="244">
        <v>4.7</v>
      </c>
      <c r="E491" s="244">
        <v>16.399999999999999</v>
      </c>
      <c r="F491" s="244">
        <v>0.2</v>
      </c>
      <c r="G491" s="244">
        <v>0.2</v>
      </c>
      <c r="H491" s="244">
        <v>6</v>
      </c>
      <c r="I491" s="244">
        <v>0.4</v>
      </c>
      <c r="J491" s="244">
        <v>62.9</v>
      </c>
      <c r="K491" s="244">
        <v>0.9</v>
      </c>
      <c r="L491" s="244">
        <v>34.700000000000003</v>
      </c>
      <c r="M491" s="191"/>
      <c r="N491" s="246"/>
      <c r="O491" s="202"/>
      <c r="P491" s="202"/>
      <c r="Q491" s="246"/>
    </row>
    <row r="492" spans="1:17" x14ac:dyDescent="0.25">
      <c r="A492" s="59" t="s">
        <v>25</v>
      </c>
      <c r="B492" s="244">
        <v>774.5</v>
      </c>
      <c r="C492" s="244">
        <v>0.1</v>
      </c>
      <c r="D492" s="244">
        <v>3.6</v>
      </c>
      <c r="E492" s="244">
        <v>16</v>
      </c>
      <c r="F492" s="244">
        <v>0.3</v>
      </c>
      <c r="G492" s="244">
        <v>0.3</v>
      </c>
      <c r="H492" s="244">
        <v>6</v>
      </c>
      <c r="I492" s="244">
        <v>0.5</v>
      </c>
      <c r="J492" s="244">
        <v>63.5</v>
      </c>
      <c r="K492" s="244">
        <v>0.9</v>
      </c>
      <c r="L492" s="244">
        <v>38.9</v>
      </c>
      <c r="M492" s="191"/>
      <c r="N492" s="246"/>
      <c r="O492" s="201"/>
      <c r="P492" s="201"/>
      <c r="Q492" s="246"/>
    </row>
    <row r="493" spans="1:17" x14ac:dyDescent="0.25">
      <c r="A493" s="59" t="s">
        <v>28</v>
      </c>
      <c r="B493" s="244">
        <v>840.2</v>
      </c>
      <c r="C493" s="244">
        <v>0.1</v>
      </c>
      <c r="D493" s="244">
        <v>4.5</v>
      </c>
      <c r="E493" s="244">
        <v>18</v>
      </c>
      <c r="F493" s="244">
        <v>0.3</v>
      </c>
      <c r="G493" s="244">
        <v>0.4</v>
      </c>
      <c r="H493" s="244">
        <v>6.6</v>
      </c>
      <c r="I493" s="244">
        <v>0.5</v>
      </c>
      <c r="J493" s="244">
        <v>67.3</v>
      </c>
      <c r="K493" s="244">
        <v>0.9</v>
      </c>
      <c r="L493" s="244">
        <v>42.3</v>
      </c>
      <c r="M493" s="191"/>
      <c r="N493" s="246"/>
      <c r="O493" s="202"/>
      <c r="P493" s="202"/>
      <c r="Q493" s="246"/>
    </row>
    <row r="494" spans="1:17" ht="25.5" x14ac:dyDescent="0.25">
      <c r="A494" s="205" t="s">
        <v>29</v>
      </c>
      <c r="B494" s="205" t="s">
        <v>44</v>
      </c>
      <c r="C494" s="205" t="s">
        <v>45</v>
      </c>
      <c r="D494" s="205" t="s">
        <v>46</v>
      </c>
      <c r="E494" s="205" t="s">
        <v>47</v>
      </c>
      <c r="F494" s="205" t="s">
        <v>48</v>
      </c>
      <c r="G494" s="205" t="s">
        <v>49</v>
      </c>
      <c r="H494" s="191"/>
      <c r="I494" s="324" t="s">
        <v>43</v>
      </c>
      <c r="J494" s="323"/>
      <c r="K494" s="191"/>
      <c r="L494" s="192"/>
      <c r="M494" s="191"/>
      <c r="N494" s="202"/>
      <c r="O494" s="201"/>
      <c r="P494" s="201"/>
      <c r="Q494" s="246"/>
    </row>
    <row r="495" spans="1:17" x14ac:dyDescent="0.25">
      <c r="A495" s="59" t="s">
        <v>27</v>
      </c>
      <c r="B495" s="244">
        <v>167.1</v>
      </c>
      <c r="C495" s="244">
        <v>272</v>
      </c>
      <c r="D495" s="244">
        <v>67</v>
      </c>
      <c r="E495" s="244">
        <v>741.5</v>
      </c>
      <c r="F495" s="244">
        <v>2.9</v>
      </c>
      <c r="G495" s="244">
        <v>0.5</v>
      </c>
      <c r="H495" s="193"/>
      <c r="I495" s="325">
        <v>7.5</v>
      </c>
      <c r="J495" s="323"/>
      <c r="K495" s="191"/>
      <c r="L495" s="192"/>
      <c r="M495" s="191"/>
      <c r="N495" s="246"/>
      <c r="O495" s="201"/>
      <c r="P495" s="246"/>
      <c r="Q495" s="246"/>
    </row>
    <row r="496" spans="1:17" x14ac:dyDescent="0.25">
      <c r="A496" s="59" t="s">
        <v>25</v>
      </c>
      <c r="B496" s="244">
        <v>169.4</v>
      </c>
      <c r="C496" s="244">
        <v>282.89999999999998</v>
      </c>
      <c r="D496" s="244">
        <v>68.099999999999994</v>
      </c>
      <c r="E496" s="244">
        <v>733.1</v>
      </c>
      <c r="F496" s="244">
        <v>2.9</v>
      </c>
      <c r="G496" s="244">
        <v>0.5</v>
      </c>
      <c r="H496" s="193"/>
      <c r="I496" s="325">
        <v>8</v>
      </c>
      <c r="J496" s="323"/>
      <c r="K496" s="191"/>
      <c r="L496" s="192"/>
      <c r="M496" s="191"/>
      <c r="N496" s="246"/>
      <c r="O496" s="202"/>
      <c r="P496" s="202"/>
      <c r="Q496" s="246"/>
    </row>
    <row r="497" spans="1:17" x14ac:dyDescent="0.25">
      <c r="A497" s="59" t="s">
        <v>28</v>
      </c>
      <c r="B497" s="244">
        <v>170.4</v>
      </c>
      <c r="C497" s="244">
        <v>291.2</v>
      </c>
      <c r="D497" s="244">
        <v>72.8</v>
      </c>
      <c r="E497" s="244">
        <v>787.7</v>
      </c>
      <c r="F497" s="244">
        <v>3.2</v>
      </c>
      <c r="G497" s="244">
        <v>0.6</v>
      </c>
      <c r="H497" s="193"/>
      <c r="I497" s="325">
        <v>8.1999999999999993</v>
      </c>
      <c r="J497" s="323"/>
      <c r="K497" s="191"/>
      <c r="L497" s="192"/>
      <c r="M497" s="191"/>
      <c r="N497" s="246"/>
      <c r="O497" s="201"/>
      <c r="P497" s="201"/>
      <c r="Q497" s="246"/>
    </row>
    <row r="498" spans="1:17" x14ac:dyDescent="0.25">
      <c r="A498" s="197"/>
      <c r="B498" s="293"/>
      <c r="C498" s="293"/>
      <c r="D498" s="293"/>
      <c r="E498" s="293"/>
      <c r="F498" s="293"/>
      <c r="G498" s="293"/>
      <c r="H498" s="193"/>
      <c r="I498" s="198"/>
      <c r="J498" s="293"/>
      <c r="K498" s="221"/>
      <c r="L498" s="193"/>
      <c r="M498" s="191"/>
      <c r="N498" s="191"/>
      <c r="O498" s="191"/>
      <c r="P498" s="191"/>
      <c r="Q498" s="246"/>
    </row>
    <row r="499" spans="1:17" x14ac:dyDescent="0.25">
      <c r="A499" s="172"/>
      <c r="B499" s="198"/>
      <c r="C499" s="198"/>
      <c r="D499" s="198"/>
      <c r="E499" s="198"/>
      <c r="F499" s="198"/>
      <c r="G499" s="198"/>
      <c r="H499" s="193"/>
      <c r="I499" s="198"/>
      <c r="J499" s="198"/>
      <c r="K499" s="191"/>
      <c r="L499" s="192"/>
      <c r="M499" s="191"/>
      <c r="N499" s="191"/>
      <c r="O499" s="191"/>
      <c r="P499" s="191"/>
      <c r="Q499" s="248"/>
    </row>
    <row r="500" spans="1:17" x14ac:dyDescent="0.25">
      <c r="A500" s="172"/>
      <c r="B500" s="198"/>
      <c r="C500" s="198"/>
      <c r="D500" s="198"/>
      <c r="E500" s="198"/>
      <c r="F500" s="198"/>
      <c r="G500" s="198"/>
      <c r="H500" s="193"/>
      <c r="I500" s="198"/>
      <c r="J500" s="198"/>
      <c r="K500" s="191"/>
      <c r="L500" s="192"/>
      <c r="M500" s="191"/>
      <c r="N500" s="191"/>
      <c r="O500" s="191"/>
      <c r="P500" s="191"/>
      <c r="Q500" s="248"/>
    </row>
    <row r="501" spans="1:17" x14ac:dyDescent="0.25">
      <c r="A501" s="172"/>
      <c r="B501" s="198"/>
      <c r="C501" s="198"/>
      <c r="D501" s="198"/>
      <c r="E501" s="198"/>
      <c r="F501" s="198"/>
      <c r="G501" s="198"/>
      <c r="H501" s="193"/>
      <c r="I501" s="198"/>
      <c r="J501" s="198"/>
      <c r="K501" s="191"/>
      <c r="L501" s="192"/>
      <c r="M501" s="191"/>
      <c r="N501" s="191"/>
      <c r="O501" s="191"/>
      <c r="P501" s="191"/>
      <c r="Q501" s="248"/>
    </row>
    <row r="502" spans="1:17" x14ac:dyDescent="0.25">
      <c r="A502" s="172"/>
      <c r="B502" s="198"/>
      <c r="C502" s="198"/>
      <c r="D502" s="198"/>
      <c r="E502" s="198"/>
      <c r="F502" s="198"/>
      <c r="G502" s="198"/>
      <c r="H502" s="193"/>
      <c r="I502" s="198"/>
      <c r="J502" s="198"/>
      <c r="K502" s="191"/>
      <c r="L502" s="192"/>
      <c r="M502" s="191"/>
      <c r="N502" s="191"/>
      <c r="O502" s="191"/>
      <c r="P502" s="191"/>
      <c r="Q502" s="248"/>
    </row>
    <row r="503" spans="1:17" x14ac:dyDescent="0.25">
      <c r="A503" s="74"/>
      <c r="B503" s="192"/>
      <c r="C503" s="191"/>
      <c r="D503" s="191"/>
      <c r="E503" s="191"/>
      <c r="F503" s="191"/>
      <c r="G503" s="235"/>
      <c r="H503" s="191"/>
      <c r="I503" s="191"/>
      <c r="J503" s="191"/>
      <c r="K503" s="191"/>
      <c r="L503" s="235"/>
      <c r="M503" s="191"/>
      <c r="N503" s="191"/>
      <c r="O503" s="201"/>
      <c r="P503" s="201"/>
      <c r="Q503" s="246"/>
    </row>
    <row r="504" spans="1:17" x14ac:dyDescent="0.25">
      <c r="A504" s="74"/>
      <c r="B504" s="246"/>
      <c r="C504" s="191"/>
      <c r="D504" s="191"/>
      <c r="E504" s="191"/>
      <c r="F504" s="191"/>
      <c r="G504" s="235"/>
      <c r="H504" s="191"/>
      <c r="I504" s="191"/>
      <c r="J504" s="191"/>
      <c r="K504" s="191"/>
      <c r="L504" s="235"/>
      <c r="M504" s="191"/>
      <c r="N504" s="191"/>
      <c r="O504" s="191"/>
      <c r="P504" s="191"/>
      <c r="Q504" s="246"/>
    </row>
    <row r="505" spans="1:17" x14ac:dyDescent="0.25">
      <c r="A505" s="74"/>
      <c r="B505" s="193"/>
      <c r="C505" s="193"/>
      <c r="D505" s="193"/>
      <c r="E505" s="193"/>
      <c r="F505" s="193"/>
      <c r="G505" s="193"/>
      <c r="H505" s="246"/>
      <c r="I505" s="246"/>
      <c r="J505" s="246"/>
      <c r="K505" s="246"/>
      <c r="L505" s="246"/>
      <c r="M505" s="246"/>
      <c r="N505" s="246"/>
      <c r="O505" s="246"/>
      <c r="P505" s="246"/>
      <c r="Q505" s="246"/>
    </row>
    <row r="506" spans="1:17" x14ac:dyDescent="0.25">
      <c r="A506" s="172"/>
      <c r="B506" s="198"/>
      <c r="C506" s="198"/>
      <c r="D506" s="198"/>
      <c r="E506" s="198"/>
      <c r="F506" s="198"/>
      <c r="G506" s="198"/>
      <c r="H506" s="193"/>
      <c r="I506" s="198"/>
      <c r="J506" s="198"/>
      <c r="K506" s="191"/>
      <c r="L506" s="192"/>
      <c r="M506" s="191"/>
      <c r="N506" s="191"/>
      <c r="O506" s="191"/>
      <c r="P506" s="191"/>
      <c r="Q506" s="248"/>
    </row>
    <row r="507" spans="1:17" x14ac:dyDescent="0.25">
      <c r="A507" s="74"/>
      <c r="B507" s="192"/>
      <c r="C507" s="191"/>
      <c r="D507" s="191"/>
      <c r="E507" s="191"/>
      <c r="F507" s="191"/>
      <c r="G507" s="235"/>
      <c r="H507" s="191"/>
      <c r="I507" s="191"/>
      <c r="J507" s="191"/>
      <c r="K507" s="191"/>
      <c r="L507" s="235"/>
      <c r="M507" s="191"/>
      <c r="N507" s="191"/>
      <c r="O507" s="201"/>
      <c r="P507" s="201"/>
      <c r="Q507" s="246"/>
    </row>
    <row r="508" spans="1:17" x14ac:dyDescent="0.25">
      <c r="A508" s="74"/>
      <c r="B508" s="246"/>
      <c r="C508" s="191"/>
      <c r="D508" s="191"/>
      <c r="E508" s="191"/>
      <c r="F508" s="191"/>
      <c r="G508" s="235"/>
      <c r="H508" s="191"/>
      <c r="I508" s="191"/>
      <c r="J508" s="191"/>
      <c r="K508" s="191"/>
      <c r="L508" s="235"/>
      <c r="M508" s="191"/>
      <c r="N508" s="191"/>
      <c r="O508" s="191"/>
      <c r="P508" s="191"/>
      <c r="Q508" s="246"/>
    </row>
    <row r="509" spans="1:17" x14ac:dyDescent="0.25">
      <c r="A509" s="72"/>
      <c r="B509" s="192"/>
      <c r="C509" s="192"/>
      <c r="D509" s="192"/>
      <c r="E509" s="192"/>
      <c r="F509" s="192"/>
      <c r="G509" s="192"/>
      <c r="H509" s="191"/>
      <c r="I509" s="191"/>
      <c r="J509" s="191"/>
      <c r="K509" s="191"/>
      <c r="L509" s="192"/>
      <c r="M509" s="191"/>
      <c r="N509" s="191"/>
      <c r="O509" s="191"/>
      <c r="P509" s="191"/>
      <c r="Q509" s="246"/>
    </row>
    <row r="510" spans="1:17" x14ac:dyDescent="0.25">
      <c r="A510" s="202" t="s">
        <v>69</v>
      </c>
      <c r="B510" s="192"/>
      <c r="C510" s="192"/>
      <c r="D510" s="192"/>
      <c r="E510" s="192"/>
      <c r="F510" s="192"/>
      <c r="G510" s="192"/>
      <c r="H510" s="191"/>
      <c r="I510" s="191"/>
      <c r="J510" s="191"/>
      <c r="K510" s="191"/>
      <c r="L510" s="235"/>
      <c r="M510" s="191"/>
      <c r="N510" s="191"/>
      <c r="O510" s="191"/>
      <c r="P510" s="191"/>
      <c r="Q510" s="246"/>
    </row>
    <row r="511" spans="1:17" x14ac:dyDescent="0.25">
      <c r="A511" s="202" t="s">
        <v>21</v>
      </c>
      <c r="B511" s="192"/>
      <c r="C511" s="192"/>
      <c r="D511" s="192"/>
      <c r="E511" s="192"/>
      <c r="F511" s="192"/>
      <c r="G511" s="192"/>
      <c r="H511" s="192"/>
      <c r="I511" s="192"/>
      <c r="J511" s="192"/>
      <c r="K511" s="192"/>
      <c r="L511" s="192"/>
      <c r="M511" s="192"/>
      <c r="N511" s="192"/>
      <c r="O511" s="192"/>
      <c r="P511" s="192"/>
      <c r="Q511" s="246"/>
    </row>
    <row r="512" spans="1:17" x14ac:dyDescent="0.25">
      <c r="A512" s="83">
        <v>1</v>
      </c>
      <c r="B512" s="214">
        <v>2</v>
      </c>
      <c r="C512" s="214">
        <v>3</v>
      </c>
      <c r="D512" s="214">
        <v>4</v>
      </c>
      <c r="E512" s="214">
        <v>5</v>
      </c>
      <c r="F512" s="214">
        <v>6</v>
      </c>
      <c r="G512" s="214">
        <v>7</v>
      </c>
      <c r="H512" s="214">
        <v>8</v>
      </c>
      <c r="I512" s="214">
        <v>9</v>
      </c>
      <c r="J512" s="214">
        <v>10</v>
      </c>
      <c r="K512" s="214">
        <v>11</v>
      </c>
      <c r="L512" s="214">
        <v>12</v>
      </c>
      <c r="M512" s="214">
        <v>13</v>
      </c>
      <c r="N512" s="214">
        <v>14</v>
      </c>
      <c r="O512" s="214">
        <v>15</v>
      </c>
      <c r="P512" s="214">
        <v>16</v>
      </c>
      <c r="Q512" s="246"/>
    </row>
    <row r="513" spans="1:17" x14ac:dyDescent="0.25">
      <c r="A513" s="82" t="s">
        <v>203</v>
      </c>
      <c r="B513" s="233">
        <v>120</v>
      </c>
      <c r="C513" s="234">
        <v>1.55</v>
      </c>
      <c r="D513" s="234">
        <v>7</v>
      </c>
      <c r="E513" s="234">
        <v>3</v>
      </c>
      <c r="F513" s="234">
        <v>80</v>
      </c>
      <c r="G513" s="233">
        <v>80</v>
      </c>
      <c r="H513" s="234">
        <v>2.5</v>
      </c>
      <c r="I513" s="234">
        <v>9.32</v>
      </c>
      <c r="J513" s="234">
        <v>3.77</v>
      </c>
      <c r="K513" s="234">
        <v>107.75</v>
      </c>
      <c r="L513" s="233">
        <v>100</v>
      </c>
      <c r="M513" s="234">
        <v>2.81</v>
      </c>
      <c r="N513" s="234">
        <v>11.74</v>
      </c>
      <c r="O513" s="234">
        <v>4.7</v>
      </c>
      <c r="P513" s="234">
        <v>134.33000000000001</v>
      </c>
      <c r="Q513" s="246"/>
    </row>
    <row r="514" spans="1:17" x14ac:dyDescent="0.25">
      <c r="A514" s="13" t="s">
        <v>158</v>
      </c>
      <c r="B514" s="178">
        <v>130</v>
      </c>
      <c r="C514" s="179">
        <v>1.52</v>
      </c>
      <c r="D514" s="179">
        <v>2.74</v>
      </c>
      <c r="E514" s="179">
        <v>8.31</v>
      </c>
      <c r="F514" s="179">
        <v>65.400000000000006</v>
      </c>
      <c r="G514" s="178">
        <v>150</v>
      </c>
      <c r="H514" s="179">
        <v>1.75</v>
      </c>
      <c r="I514" s="179">
        <v>3.2</v>
      </c>
      <c r="J514" s="179">
        <v>9.6</v>
      </c>
      <c r="K514" s="179">
        <v>75.5</v>
      </c>
      <c r="L514" s="178">
        <v>180</v>
      </c>
      <c r="M514" s="179">
        <v>2.1</v>
      </c>
      <c r="N514" s="179">
        <v>3.8</v>
      </c>
      <c r="O514" s="179">
        <v>11.5</v>
      </c>
      <c r="P514" s="179">
        <v>90.6</v>
      </c>
      <c r="Q514" s="246"/>
    </row>
    <row r="515" spans="1:17" x14ac:dyDescent="0.25">
      <c r="A515" s="77" t="s">
        <v>54</v>
      </c>
      <c r="B515" s="284">
        <v>70</v>
      </c>
      <c r="C515" s="267">
        <v>12.7</v>
      </c>
      <c r="D515" s="267">
        <v>4.4000000000000004</v>
      </c>
      <c r="E515" s="267">
        <v>8</v>
      </c>
      <c r="F515" s="267">
        <v>193.1</v>
      </c>
      <c r="G515" s="285">
        <v>90</v>
      </c>
      <c r="H515" s="267">
        <v>18.5</v>
      </c>
      <c r="I515" s="267">
        <v>5.6</v>
      </c>
      <c r="J515" s="267">
        <v>10.4</v>
      </c>
      <c r="K515" s="267">
        <v>227.1</v>
      </c>
      <c r="L515" s="285">
        <v>100</v>
      </c>
      <c r="M515" s="267">
        <v>19.7</v>
      </c>
      <c r="N515" s="267">
        <v>5.7</v>
      </c>
      <c r="O515" s="267">
        <v>12.1</v>
      </c>
      <c r="P515" s="267">
        <v>249.1</v>
      </c>
      <c r="Q515" s="246"/>
    </row>
    <row r="516" spans="1:17" x14ac:dyDescent="0.25">
      <c r="A516" s="59" t="s">
        <v>70</v>
      </c>
      <c r="B516" s="281">
        <v>20</v>
      </c>
      <c r="C516" s="213">
        <v>0.5</v>
      </c>
      <c r="D516" s="213">
        <v>3.7</v>
      </c>
      <c r="E516" s="213">
        <v>1.8</v>
      </c>
      <c r="F516" s="213">
        <v>42.1</v>
      </c>
      <c r="G516" s="282">
        <v>20</v>
      </c>
      <c r="H516" s="213">
        <v>0.5</v>
      </c>
      <c r="I516" s="213">
        <v>3.7</v>
      </c>
      <c r="J516" s="213">
        <v>1.8</v>
      </c>
      <c r="K516" s="213">
        <v>42.1</v>
      </c>
      <c r="L516" s="282">
        <v>20</v>
      </c>
      <c r="M516" s="213">
        <v>0.5</v>
      </c>
      <c r="N516" s="213">
        <v>3.7</v>
      </c>
      <c r="O516" s="213">
        <v>1.8</v>
      </c>
      <c r="P516" s="213">
        <v>42.1</v>
      </c>
      <c r="Q516" s="246"/>
    </row>
    <row r="517" spans="1:17" x14ac:dyDescent="0.25">
      <c r="A517" s="126" t="s">
        <v>145</v>
      </c>
      <c r="B517" s="286">
        <v>200</v>
      </c>
      <c r="C517" s="99">
        <v>0.3</v>
      </c>
      <c r="D517" s="99">
        <v>0.1</v>
      </c>
      <c r="E517" s="99">
        <v>15.6</v>
      </c>
      <c r="F517" s="99">
        <v>68.5</v>
      </c>
      <c r="G517" s="287">
        <v>200</v>
      </c>
      <c r="H517" s="99">
        <v>0.3</v>
      </c>
      <c r="I517" s="99">
        <v>0.1</v>
      </c>
      <c r="J517" s="99">
        <v>15.6</v>
      </c>
      <c r="K517" s="99">
        <v>68.5</v>
      </c>
      <c r="L517" s="287">
        <v>200</v>
      </c>
      <c r="M517" s="99">
        <v>0.3</v>
      </c>
      <c r="N517" s="99">
        <v>0.1</v>
      </c>
      <c r="O517" s="99">
        <v>15.6</v>
      </c>
      <c r="P517" s="99">
        <v>68.5</v>
      </c>
      <c r="Q517" s="246"/>
    </row>
    <row r="518" spans="1:17" ht="25.5" x14ac:dyDescent="0.25">
      <c r="A518" s="59" t="s">
        <v>81</v>
      </c>
      <c r="B518" s="205">
        <v>30</v>
      </c>
      <c r="C518" s="213">
        <v>2.2000000000000002</v>
      </c>
      <c r="D518" s="213">
        <v>0.3</v>
      </c>
      <c r="E518" s="213">
        <v>13.8</v>
      </c>
      <c r="F518" s="213">
        <v>67.5</v>
      </c>
      <c r="G518" s="205">
        <v>50</v>
      </c>
      <c r="H518" s="213">
        <v>3</v>
      </c>
      <c r="I518" s="213">
        <v>0.4</v>
      </c>
      <c r="J518" s="213">
        <v>18.3</v>
      </c>
      <c r="K518" s="213">
        <v>90</v>
      </c>
      <c r="L518" s="205">
        <v>50</v>
      </c>
      <c r="M518" s="213">
        <v>3</v>
      </c>
      <c r="N518" s="213">
        <v>0.4</v>
      </c>
      <c r="O518" s="213">
        <v>18.3</v>
      </c>
      <c r="P518" s="213">
        <v>90</v>
      </c>
      <c r="Q518" s="246"/>
    </row>
    <row r="519" spans="1:17" x14ac:dyDescent="0.25">
      <c r="A519" s="75" t="s">
        <v>5</v>
      </c>
      <c r="B519" s="205"/>
      <c r="C519" s="213">
        <f>SUM(C513:C518)</f>
        <v>18.77</v>
      </c>
      <c r="D519" s="213">
        <f t="shared" ref="D519:F519" si="25">SUM(D513:D518)</f>
        <v>18.240000000000002</v>
      </c>
      <c r="E519" s="213">
        <f t="shared" si="25"/>
        <v>50.510000000000005</v>
      </c>
      <c r="F519" s="213">
        <f t="shared" si="25"/>
        <v>516.6</v>
      </c>
      <c r="G519" s="205"/>
      <c r="H519" s="213">
        <f>SUM(H513:H518)</f>
        <v>26.55</v>
      </c>
      <c r="I519" s="213">
        <f t="shared" ref="I519:K519" si="26">SUM(I513:I518)</f>
        <v>22.319999999999997</v>
      </c>
      <c r="J519" s="213">
        <f t="shared" si="26"/>
        <v>59.47</v>
      </c>
      <c r="K519" s="213">
        <f t="shared" si="26"/>
        <v>610.95000000000005</v>
      </c>
      <c r="L519" s="205"/>
      <c r="M519" s="213">
        <f>SUM(M513:M518)</f>
        <v>28.41</v>
      </c>
      <c r="N519" s="213">
        <f t="shared" ref="N519:P519" si="27">SUM(N513:N518)</f>
        <v>25.439999999999998</v>
      </c>
      <c r="O519" s="213">
        <f t="shared" si="27"/>
        <v>64</v>
      </c>
      <c r="P519" s="213">
        <f t="shared" si="27"/>
        <v>674.63</v>
      </c>
      <c r="Q519" s="246"/>
    </row>
    <row r="520" spans="1:17" x14ac:dyDescent="0.25">
      <c r="A520" s="87" t="s">
        <v>24</v>
      </c>
      <c r="B520" s="226"/>
      <c r="C520" s="186">
        <f>C519*4/F519</f>
        <v>0.14533488192024777</v>
      </c>
      <c r="D520" s="186">
        <f>D519*9/F519</f>
        <v>0.3177700348432056</v>
      </c>
      <c r="E520" s="186">
        <f>E519*4/F519</f>
        <v>0.39109562524196673</v>
      </c>
      <c r="F520" s="187">
        <f>F519/2100</f>
        <v>0.24600000000000002</v>
      </c>
      <c r="G520" s="226"/>
      <c r="H520" s="186">
        <f>H519*4/K519</f>
        <v>0.17382764547016941</v>
      </c>
      <c r="I520" s="186">
        <f>I519*9/K519</f>
        <v>0.32879941075374408</v>
      </c>
      <c r="J520" s="186">
        <f>J519*4/K519</f>
        <v>0.38936083149193873</v>
      </c>
      <c r="K520" s="187">
        <f>K519/2450</f>
        <v>0.24936734693877552</v>
      </c>
      <c r="L520" s="226"/>
      <c r="M520" s="186">
        <f>M519*4/P519</f>
        <v>0.16844788995449358</v>
      </c>
      <c r="N520" s="186">
        <f>N519*9/P519</f>
        <v>0.33938603382594901</v>
      </c>
      <c r="O520" s="186">
        <f>O519*4/P519</f>
        <v>0.37946726353704996</v>
      </c>
      <c r="P520" s="186">
        <f>P519/2700</f>
        <v>0.24986296296296295</v>
      </c>
      <c r="Q520" s="246"/>
    </row>
    <row r="521" spans="1:17" x14ac:dyDescent="0.25">
      <c r="A521" s="72"/>
      <c r="B521" s="235"/>
      <c r="C521" s="191"/>
      <c r="D521" s="191"/>
      <c r="E521" s="191"/>
      <c r="F521" s="191"/>
      <c r="G521" s="235"/>
      <c r="H521" s="191"/>
      <c r="I521" s="191"/>
      <c r="J521" s="191"/>
      <c r="K521" s="191"/>
      <c r="L521" s="235"/>
      <c r="M521" s="191"/>
      <c r="N521" s="191"/>
      <c r="O521" s="191"/>
      <c r="P521" s="191"/>
      <c r="Q521" s="246"/>
    </row>
    <row r="522" spans="1:17" ht="25.5" x14ac:dyDescent="0.25">
      <c r="A522" s="205" t="s">
        <v>26</v>
      </c>
      <c r="B522" s="205" t="s">
        <v>32</v>
      </c>
      <c r="C522" s="205" t="s">
        <v>33</v>
      </c>
      <c r="D522" s="205" t="s">
        <v>34</v>
      </c>
      <c r="E522" s="205" t="s">
        <v>35</v>
      </c>
      <c r="F522" s="205" t="s">
        <v>36</v>
      </c>
      <c r="G522" s="205" t="s">
        <v>37</v>
      </c>
      <c r="H522" s="205" t="s">
        <v>38</v>
      </c>
      <c r="I522" s="205" t="s">
        <v>39</v>
      </c>
      <c r="J522" s="205" t="s">
        <v>40</v>
      </c>
      <c r="K522" s="205" t="s">
        <v>41</v>
      </c>
      <c r="L522" s="281" t="s">
        <v>42</v>
      </c>
      <c r="M522" s="288"/>
      <c r="N522" s="202"/>
      <c r="O522" s="202"/>
      <c r="P522" s="202"/>
      <c r="Q522" s="246"/>
    </row>
    <row r="523" spans="1:17" ht="15" customHeight="1" x14ac:dyDescent="0.25">
      <c r="A523" s="59" t="s">
        <v>27</v>
      </c>
      <c r="B523" s="244" t="s">
        <v>159</v>
      </c>
      <c r="C523" s="244">
        <v>0.2</v>
      </c>
      <c r="D523" s="244">
        <v>8.6</v>
      </c>
      <c r="E523" s="244">
        <v>61.7</v>
      </c>
      <c r="F523" s="244">
        <v>0.2</v>
      </c>
      <c r="G523" s="244">
        <v>0.1</v>
      </c>
      <c r="H523" s="244">
        <v>11.4</v>
      </c>
      <c r="I523" s="244">
        <v>0.6</v>
      </c>
      <c r="J523" s="244">
        <v>53.4</v>
      </c>
      <c r="K523" s="244">
        <v>0.3</v>
      </c>
      <c r="L523" s="294">
        <v>370.7</v>
      </c>
      <c r="M523" s="288"/>
      <c r="N523" s="246"/>
      <c r="O523" s="246"/>
      <c r="P523" s="246"/>
      <c r="Q523" s="246"/>
    </row>
    <row r="524" spans="1:17" ht="15" customHeight="1" x14ac:dyDescent="0.25">
      <c r="A524" s="59" t="s">
        <v>25</v>
      </c>
      <c r="B524" s="244" t="s">
        <v>160</v>
      </c>
      <c r="C524" s="244">
        <v>0.2</v>
      </c>
      <c r="D524" s="244">
        <v>9.4</v>
      </c>
      <c r="E524" s="244">
        <v>64.5</v>
      </c>
      <c r="F524" s="244">
        <v>0.5</v>
      </c>
      <c r="G524" s="244">
        <v>0.4</v>
      </c>
      <c r="H524" s="234">
        <v>17.100000000000001</v>
      </c>
      <c r="I524" s="244">
        <v>0.8</v>
      </c>
      <c r="J524" s="244">
        <v>70.8</v>
      </c>
      <c r="K524" s="244">
        <v>0.5</v>
      </c>
      <c r="L524" s="294">
        <v>350.9</v>
      </c>
      <c r="M524" s="288"/>
      <c r="N524" s="202"/>
      <c r="O524" s="202"/>
      <c r="P524" s="273"/>
      <c r="Q524" s="246"/>
    </row>
    <row r="525" spans="1:17" ht="15" customHeight="1" x14ac:dyDescent="0.25">
      <c r="A525" s="59" t="s">
        <v>28</v>
      </c>
      <c r="B525" s="244" t="s">
        <v>161</v>
      </c>
      <c r="C525" s="244">
        <v>0.3</v>
      </c>
      <c r="D525" s="244">
        <v>10.5</v>
      </c>
      <c r="E525" s="244">
        <v>73.599999999999994</v>
      </c>
      <c r="F525" s="244">
        <v>0.5</v>
      </c>
      <c r="G525" s="298">
        <v>0.3</v>
      </c>
      <c r="H525" s="257">
        <v>18.899999999999999</v>
      </c>
      <c r="I525" s="297">
        <v>1</v>
      </c>
      <c r="J525" s="244">
        <v>78.8</v>
      </c>
      <c r="K525" s="244">
        <v>0.5</v>
      </c>
      <c r="L525" s="244">
        <v>356.6</v>
      </c>
      <c r="M525" s="288"/>
      <c r="N525" s="246"/>
      <c r="O525" s="246"/>
      <c r="P525" s="251"/>
      <c r="Q525" s="246"/>
    </row>
    <row r="526" spans="1:17" ht="25.5" x14ac:dyDescent="0.25">
      <c r="A526" s="205" t="s">
        <v>29</v>
      </c>
      <c r="B526" s="205" t="s">
        <v>44</v>
      </c>
      <c r="C526" s="205" t="s">
        <v>45</v>
      </c>
      <c r="D526" s="205" t="s">
        <v>46</v>
      </c>
      <c r="E526" s="205" t="s">
        <v>47</v>
      </c>
      <c r="F526" s="205" t="s">
        <v>48</v>
      </c>
      <c r="G526" s="281" t="s">
        <v>49</v>
      </c>
      <c r="H526" s="289"/>
      <c r="I526" s="329" t="s">
        <v>43</v>
      </c>
      <c r="J526" s="323"/>
      <c r="K526" s="288"/>
      <c r="L526" s="192"/>
      <c r="M526" s="191"/>
      <c r="N526" s="201"/>
      <c r="O526" s="201"/>
      <c r="P526" s="202"/>
      <c r="Q526" s="246"/>
    </row>
    <row r="527" spans="1:17" x14ac:dyDescent="0.25">
      <c r="A527" s="59" t="s">
        <v>27</v>
      </c>
      <c r="B527" s="244">
        <v>217.2</v>
      </c>
      <c r="C527" s="244">
        <v>360.89</v>
      </c>
      <c r="D527" s="244">
        <v>99.9</v>
      </c>
      <c r="E527" s="244">
        <v>953.4</v>
      </c>
      <c r="F527" s="244">
        <v>2.7</v>
      </c>
      <c r="G527" s="294">
        <v>0.7</v>
      </c>
      <c r="H527" s="290"/>
      <c r="I527" s="330">
        <v>9.3000000000000007</v>
      </c>
      <c r="J527" s="323"/>
      <c r="K527" s="288"/>
      <c r="L527" s="192"/>
      <c r="M527" s="191"/>
      <c r="N527" s="202"/>
      <c r="O527" s="202"/>
      <c r="P527" s="202"/>
      <c r="Q527" s="246"/>
    </row>
    <row r="528" spans="1:17" ht="15" customHeight="1" x14ac:dyDescent="0.25">
      <c r="A528" s="59" t="s">
        <v>25</v>
      </c>
      <c r="B528" s="242">
        <v>257.60000000000002</v>
      </c>
      <c r="C528" s="242">
        <v>475.8</v>
      </c>
      <c r="D528" s="234">
        <v>123.8</v>
      </c>
      <c r="E528" s="242" t="s">
        <v>162</v>
      </c>
      <c r="F528" s="242">
        <v>3.4</v>
      </c>
      <c r="G528" s="295">
        <v>0.8</v>
      </c>
      <c r="H528" s="290"/>
      <c r="I528" s="330">
        <v>12.2</v>
      </c>
      <c r="J528" s="323"/>
      <c r="K528" s="288"/>
      <c r="L528" s="192"/>
      <c r="M528" s="191"/>
      <c r="N528" s="201"/>
      <c r="O528" s="201"/>
      <c r="P528" s="296"/>
      <c r="Q528" s="246"/>
    </row>
    <row r="529" spans="1:17" ht="15" customHeight="1" x14ac:dyDescent="0.25">
      <c r="A529" s="79" t="s">
        <v>28</v>
      </c>
      <c r="B529" s="257">
        <v>273.7</v>
      </c>
      <c r="C529" s="179">
        <v>503.8</v>
      </c>
      <c r="D529" s="257">
        <v>129</v>
      </c>
      <c r="E529" s="257" t="s">
        <v>163</v>
      </c>
      <c r="F529" s="257">
        <v>3.5</v>
      </c>
      <c r="G529" s="257">
        <v>0.8</v>
      </c>
      <c r="H529" s="291"/>
      <c r="I529" s="325">
        <v>12.8</v>
      </c>
      <c r="J529" s="323"/>
      <c r="K529" s="288"/>
      <c r="L529" s="192"/>
      <c r="M529" s="191"/>
      <c r="N529" s="191"/>
      <c r="O529" s="246"/>
      <c r="P529" s="193"/>
      <c r="Q529" s="246"/>
    </row>
    <row r="530" spans="1:17" x14ac:dyDescent="0.25">
      <c r="A530" s="197"/>
      <c r="B530" s="293"/>
      <c r="C530" s="293"/>
      <c r="D530" s="293"/>
      <c r="E530" s="293"/>
      <c r="F530" s="293"/>
      <c r="G530" s="293"/>
      <c r="H530" s="193"/>
      <c r="I530" s="198"/>
      <c r="J530" s="293"/>
      <c r="K530" s="221"/>
      <c r="L530" s="193"/>
      <c r="M530" s="191"/>
      <c r="N530" s="191"/>
      <c r="O530" s="191"/>
      <c r="P530" s="191"/>
      <c r="Q530" s="246"/>
    </row>
    <row r="531" spans="1:17" x14ac:dyDescent="0.25">
      <c r="A531" s="172"/>
      <c r="B531" s="198"/>
      <c r="C531" s="198"/>
      <c r="D531" s="198"/>
      <c r="E531" s="198"/>
      <c r="F531" s="198"/>
      <c r="G531" s="198"/>
      <c r="H531" s="193"/>
      <c r="I531" s="198"/>
      <c r="J531" s="198"/>
      <c r="K531" s="191"/>
      <c r="L531" s="192"/>
      <c r="M531" s="191"/>
      <c r="N531" s="191"/>
      <c r="O531" s="191"/>
      <c r="P531" s="191"/>
      <c r="Q531" s="248"/>
    </row>
    <row r="532" spans="1:17" x14ac:dyDescent="0.25">
      <c r="A532" s="172"/>
      <c r="B532" s="198"/>
      <c r="C532" s="198"/>
      <c r="D532" s="198"/>
      <c r="E532" s="198"/>
      <c r="F532" s="198"/>
      <c r="G532" s="198"/>
      <c r="H532" s="193"/>
      <c r="I532" s="198"/>
      <c r="J532" s="198"/>
      <c r="K532" s="191"/>
      <c r="L532" s="192"/>
      <c r="M532" s="191"/>
      <c r="N532" s="191"/>
      <c r="O532" s="191"/>
      <c r="P532" s="191"/>
      <c r="Q532" s="248"/>
    </row>
    <row r="533" spans="1:17" x14ac:dyDescent="0.25">
      <c r="A533" s="172"/>
      <c r="B533" s="198"/>
      <c r="C533" s="198"/>
      <c r="D533" s="198"/>
      <c r="E533" s="198"/>
      <c r="F533" s="198"/>
      <c r="G533" s="198"/>
      <c r="H533" s="193"/>
      <c r="I533" s="198"/>
      <c r="J533" s="198"/>
      <c r="K533" s="191"/>
      <c r="L533" s="192"/>
      <c r="M533" s="191"/>
      <c r="N533" s="191"/>
      <c r="O533" s="191"/>
      <c r="P533" s="191"/>
      <c r="Q533" s="248"/>
    </row>
    <row r="534" spans="1:17" x14ac:dyDescent="0.25">
      <c r="A534" s="172"/>
      <c r="B534" s="198"/>
      <c r="C534" s="198"/>
      <c r="D534" s="198"/>
      <c r="E534" s="198"/>
      <c r="F534" s="198"/>
      <c r="G534" s="198"/>
      <c r="H534" s="193"/>
      <c r="I534" s="198"/>
      <c r="J534" s="198"/>
      <c r="K534" s="191"/>
      <c r="L534" s="192"/>
      <c r="M534" s="191"/>
      <c r="N534" s="191"/>
      <c r="O534" s="191"/>
      <c r="P534" s="191"/>
      <c r="Q534" s="248"/>
    </row>
    <row r="535" spans="1:17" x14ac:dyDescent="0.25">
      <c r="A535" s="74"/>
      <c r="B535" s="192"/>
      <c r="C535" s="191"/>
      <c r="D535" s="191"/>
      <c r="E535" s="191"/>
      <c r="F535" s="191"/>
      <c r="G535" s="235"/>
      <c r="H535" s="191"/>
      <c r="I535" s="191"/>
      <c r="J535" s="191"/>
      <c r="K535" s="191"/>
      <c r="L535" s="235"/>
      <c r="M535" s="191"/>
      <c r="N535" s="191"/>
      <c r="O535" s="201"/>
      <c r="P535" s="201"/>
      <c r="Q535" s="246"/>
    </row>
    <row r="536" spans="1:17" x14ac:dyDescent="0.25">
      <c r="A536" s="74"/>
      <c r="B536" s="192"/>
      <c r="C536" s="191"/>
      <c r="D536" s="191"/>
      <c r="E536" s="191"/>
      <c r="F536" s="191"/>
      <c r="G536" s="235"/>
      <c r="H536" s="191"/>
      <c r="I536" s="191"/>
      <c r="J536" s="191"/>
      <c r="K536" s="191"/>
      <c r="L536" s="235"/>
      <c r="M536" s="191"/>
      <c r="N536" s="191"/>
      <c r="O536" s="201"/>
      <c r="P536" s="201"/>
      <c r="Q536" s="246"/>
    </row>
    <row r="537" spans="1:17" x14ac:dyDescent="0.25">
      <c r="A537" s="74"/>
      <c r="B537" s="192"/>
      <c r="C537" s="191"/>
      <c r="D537" s="191"/>
      <c r="E537" s="191"/>
      <c r="F537" s="191"/>
      <c r="G537" s="235"/>
      <c r="H537" s="191"/>
      <c r="I537" s="191"/>
      <c r="J537" s="191"/>
      <c r="K537" s="191"/>
      <c r="L537" s="235"/>
      <c r="M537" s="191"/>
      <c r="N537" s="191"/>
      <c r="O537" s="201"/>
      <c r="P537" s="201"/>
      <c r="Q537" s="246"/>
    </row>
    <row r="538" spans="1:17" x14ac:dyDescent="0.25">
      <c r="A538" s="74"/>
      <c r="B538" s="192"/>
      <c r="C538" s="191"/>
      <c r="D538" s="191"/>
      <c r="E538" s="191"/>
      <c r="F538" s="191"/>
      <c r="G538" s="235"/>
      <c r="H538" s="191"/>
      <c r="I538" s="191"/>
      <c r="J538" s="191"/>
      <c r="K538" s="191"/>
      <c r="L538" s="235"/>
      <c r="M538" s="191"/>
      <c r="N538" s="191"/>
      <c r="O538" s="201"/>
      <c r="P538" s="201"/>
      <c r="Q538" s="246"/>
    </row>
    <row r="539" spans="1:17" x14ac:dyDescent="0.25">
      <c r="A539" s="74"/>
      <c r="B539" s="192"/>
      <c r="C539" s="191"/>
      <c r="D539" s="191"/>
      <c r="E539" s="191"/>
      <c r="F539" s="191"/>
      <c r="G539" s="235"/>
      <c r="H539" s="191"/>
      <c r="I539" s="191"/>
      <c r="J539" s="191"/>
      <c r="K539" s="191"/>
      <c r="L539" s="235"/>
      <c r="M539" s="191"/>
      <c r="N539" s="191"/>
      <c r="O539" s="201"/>
      <c r="P539" s="201"/>
      <c r="Q539" s="246"/>
    </row>
    <row r="540" spans="1:17" x14ac:dyDescent="0.25">
      <c r="A540" s="74"/>
      <c r="B540" s="246"/>
      <c r="C540" s="191"/>
      <c r="D540" s="191"/>
      <c r="E540" s="191"/>
      <c r="F540" s="191"/>
      <c r="G540" s="235"/>
      <c r="H540" s="191"/>
      <c r="I540" s="191"/>
      <c r="J540" s="191"/>
      <c r="K540" s="191"/>
      <c r="L540" s="235"/>
      <c r="M540" s="191"/>
      <c r="N540" s="191"/>
      <c r="O540" s="191"/>
      <c r="P540" s="191"/>
      <c r="Q540" s="246"/>
    </row>
    <row r="541" spans="1:17" x14ac:dyDescent="0.25">
      <c r="A541" s="202" t="s">
        <v>69</v>
      </c>
      <c r="B541" s="192"/>
      <c r="C541" s="192"/>
      <c r="D541" s="192"/>
      <c r="E541" s="192"/>
      <c r="F541" s="192"/>
      <c r="G541" s="192"/>
      <c r="H541" s="191"/>
      <c r="I541" s="191"/>
      <c r="J541" s="191"/>
      <c r="K541" s="191"/>
      <c r="L541" s="192"/>
      <c r="M541" s="191"/>
      <c r="N541" s="191"/>
      <c r="O541" s="191"/>
      <c r="P541" s="191"/>
      <c r="Q541" s="246"/>
    </row>
    <row r="542" spans="1:17" x14ac:dyDescent="0.25">
      <c r="A542" s="202" t="s">
        <v>22</v>
      </c>
      <c r="B542" s="192"/>
      <c r="C542" s="192"/>
      <c r="D542" s="192"/>
      <c r="E542" s="192"/>
      <c r="F542" s="192"/>
      <c r="G542" s="192"/>
      <c r="H542" s="192"/>
      <c r="I542" s="192"/>
      <c r="J542" s="192"/>
      <c r="K542" s="192"/>
      <c r="L542" s="192"/>
      <c r="M542" s="192"/>
      <c r="N542" s="192"/>
      <c r="O542" s="192"/>
      <c r="P542" s="192"/>
      <c r="Q542" s="246"/>
    </row>
    <row r="543" spans="1:17" x14ac:dyDescent="0.25">
      <c r="A543" s="83">
        <v>1</v>
      </c>
      <c r="B543" s="214">
        <v>2</v>
      </c>
      <c r="C543" s="214">
        <v>3</v>
      </c>
      <c r="D543" s="214">
        <v>4</v>
      </c>
      <c r="E543" s="214">
        <v>5</v>
      </c>
      <c r="F543" s="214">
        <v>6</v>
      </c>
      <c r="G543" s="214">
        <v>7</v>
      </c>
      <c r="H543" s="214">
        <v>8</v>
      </c>
      <c r="I543" s="214">
        <v>9</v>
      </c>
      <c r="J543" s="214">
        <v>10</v>
      </c>
      <c r="K543" s="214">
        <v>11</v>
      </c>
      <c r="L543" s="214">
        <v>12</v>
      </c>
      <c r="M543" s="214">
        <v>13</v>
      </c>
      <c r="N543" s="214">
        <v>14</v>
      </c>
      <c r="O543" s="214">
        <v>15</v>
      </c>
      <c r="P543" s="214">
        <v>16</v>
      </c>
      <c r="Q543" s="246"/>
    </row>
    <row r="544" spans="1:17" ht="25.5" x14ac:dyDescent="0.25">
      <c r="A544" s="59" t="s">
        <v>164</v>
      </c>
      <c r="B544" s="205">
        <v>70</v>
      </c>
      <c r="C544" s="213">
        <v>18.7</v>
      </c>
      <c r="D544" s="213">
        <v>5.0999999999999996</v>
      </c>
      <c r="E544" s="213">
        <v>9</v>
      </c>
      <c r="F544" s="213">
        <v>156.69999999999999</v>
      </c>
      <c r="G544" s="205">
        <v>90</v>
      </c>
      <c r="H544" s="213">
        <v>21.5</v>
      </c>
      <c r="I544" s="213">
        <v>6.8</v>
      </c>
      <c r="J544" s="213">
        <v>15.8</v>
      </c>
      <c r="K544" s="213">
        <v>210.4</v>
      </c>
      <c r="L544" s="205">
        <v>100</v>
      </c>
      <c r="M544" s="213">
        <v>23.9</v>
      </c>
      <c r="N544" s="213">
        <v>7.2</v>
      </c>
      <c r="O544" s="213">
        <v>17.600000000000001</v>
      </c>
      <c r="P544" s="213">
        <v>230.8</v>
      </c>
      <c r="Q544" s="246"/>
    </row>
    <row r="545" spans="1:17" x14ac:dyDescent="0.25">
      <c r="A545" s="59" t="s">
        <v>87</v>
      </c>
      <c r="B545" s="205">
        <v>20</v>
      </c>
      <c r="C545" s="213">
        <v>0.76</v>
      </c>
      <c r="D545" s="213">
        <v>1.9</v>
      </c>
      <c r="E545" s="213">
        <v>2.37</v>
      </c>
      <c r="F545" s="213">
        <v>29.72</v>
      </c>
      <c r="G545" s="205">
        <v>20</v>
      </c>
      <c r="H545" s="213">
        <v>0.76</v>
      </c>
      <c r="I545" s="213">
        <v>1.9</v>
      </c>
      <c r="J545" s="213">
        <v>2.37</v>
      </c>
      <c r="K545" s="213">
        <v>29.72</v>
      </c>
      <c r="L545" s="205">
        <v>20</v>
      </c>
      <c r="M545" s="213">
        <v>0.76</v>
      </c>
      <c r="N545" s="213">
        <v>1.9</v>
      </c>
      <c r="O545" s="213">
        <v>2.37</v>
      </c>
      <c r="P545" s="213">
        <v>29.72</v>
      </c>
      <c r="Q545" s="246"/>
    </row>
    <row r="546" spans="1:17" ht="25.5" x14ac:dyDescent="0.25">
      <c r="A546" s="59" t="s">
        <v>67</v>
      </c>
      <c r="B546" s="205">
        <v>130</v>
      </c>
      <c r="C546" s="247">
        <v>2.4</v>
      </c>
      <c r="D546" s="247">
        <v>4.7</v>
      </c>
      <c r="E546" s="247">
        <v>12.6</v>
      </c>
      <c r="F546" s="247">
        <v>104.3</v>
      </c>
      <c r="G546" s="205">
        <v>150</v>
      </c>
      <c r="H546" s="247">
        <v>2.7</v>
      </c>
      <c r="I546" s="247">
        <v>7.3</v>
      </c>
      <c r="J546" s="247">
        <v>14.5</v>
      </c>
      <c r="K546" s="247">
        <v>136.4</v>
      </c>
      <c r="L546" s="205">
        <v>180</v>
      </c>
      <c r="M546" s="247">
        <v>3.1</v>
      </c>
      <c r="N546" s="247">
        <v>6.5</v>
      </c>
      <c r="O546" s="247">
        <v>16.7</v>
      </c>
      <c r="P546" s="247">
        <v>141.80000000000001</v>
      </c>
      <c r="Q546" s="246"/>
    </row>
    <row r="547" spans="1:17" x14ac:dyDescent="0.25">
      <c r="A547" s="126" t="s">
        <v>153</v>
      </c>
      <c r="B547" s="194">
        <v>200</v>
      </c>
      <c r="C547" s="195">
        <v>7.7</v>
      </c>
      <c r="D547" s="195">
        <v>4.3</v>
      </c>
      <c r="E547" s="195">
        <v>12.9</v>
      </c>
      <c r="F547" s="195">
        <v>122.3</v>
      </c>
      <c r="G547" s="194">
        <v>200</v>
      </c>
      <c r="H547" s="195">
        <v>7.7</v>
      </c>
      <c r="I547" s="195">
        <v>4.3</v>
      </c>
      <c r="J547" s="195">
        <v>12.9</v>
      </c>
      <c r="K547" s="195">
        <v>122.3</v>
      </c>
      <c r="L547" s="194">
        <v>200</v>
      </c>
      <c r="M547" s="195">
        <v>7.7</v>
      </c>
      <c r="N547" s="195">
        <v>4.3</v>
      </c>
      <c r="O547" s="195">
        <v>12.9</v>
      </c>
      <c r="P547" s="195">
        <v>122.3</v>
      </c>
      <c r="Q547" s="246"/>
    </row>
    <row r="548" spans="1:17" x14ac:dyDescent="0.25">
      <c r="A548" s="59" t="s">
        <v>193</v>
      </c>
      <c r="B548" s="205">
        <v>120</v>
      </c>
      <c r="C548" s="213">
        <v>0.38</v>
      </c>
      <c r="D548" s="283">
        <v>0.05</v>
      </c>
      <c r="E548" s="213">
        <v>15.84</v>
      </c>
      <c r="F548" s="213">
        <v>67.2</v>
      </c>
      <c r="G548" s="205">
        <v>120</v>
      </c>
      <c r="H548" s="213">
        <v>0.38</v>
      </c>
      <c r="I548" s="283">
        <v>0.05</v>
      </c>
      <c r="J548" s="213">
        <v>15.84</v>
      </c>
      <c r="K548" s="213">
        <v>67.2</v>
      </c>
      <c r="L548" s="205">
        <v>120</v>
      </c>
      <c r="M548" s="213">
        <v>0.38</v>
      </c>
      <c r="N548" s="283">
        <v>0.05</v>
      </c>
      <c r="O548" s="213">
        <v>15.84</v>
      </c>
      <c r="P548" s="213">
        <v>67.2</v>
      </c>
      <c r="Q548" s="246"/>
    </row>
    <row r="549" spans="1:17" ht="25.5" x14ac:dyDescent="0.25">
      <c r="A549" s="59" t="s">
        <v>146</v>
      </c>
      <c r="B549" s="205">
        <v>30</v>
      </c>
      <c r="C549" s="213">
        <v>2.2000000000000002</v>
      </c>
      <c r="D549" s="213">
        <v>0.3</v>
      </c>
      <c r="E549" s="213">
        <v>13.8</v>
      </c>
      <c r="F549" s="213">
        <v>67.5</v>
      </c>
      <c r="G549" s="205">
        <v>50</v>
      </c>
      <c r="H549" s="213">
        <v>3.7</v>
      </c>
      <c r="I549" s="213">
        <v>0.5</v>
      </c>
      <c r="J549" s="213">
        <v>22.9</v>
      </c>
      <c r="K549" s="213">
        <v>112.5</v>
      </c>
      <c r="L549" s="205">
        <v>50</v>
      </c>
      <c r="M549" s="213">
        <v>3.7</v>
      </c>
      <c r="N549" s="213">
        <v>0.5</v>
      </c>
      <c r="O549" s="213">
        <v>22.9</v>
      </c>
      <c r="P549" s="213">
        <v>112.5</v>
      </c>
      <c r="Q549" s="246"/>
    </row>
    <row r="550" spans="1:17" x14ac:dyDescent="0.25">
      <c r="A550" s="75" t="s">
        <v>5</v>
      </c>
      <c r="B550" s="205">
        <f t="shared" ref="B550:P550" si="28">SUM(B544:B549)</f>
        <v>570</v>
      </c>
      <c r="C550" s="225">
        <f t="shared" si="28"/>
        <v>32.14</v>
      </c>
      <c r="D550" s="225">
        <f t="shared" si="28"/>
        <v>16.350000000000001</v>
      </c>
      <c r="E550" s="225">
        <f t="shared" si="28"/>
        <v>66.509999999999991</v>
      </c>
      <c r="F550" s="225">
        <f t="shared" si="28"/>
        <v>547.72</v>
      </c>
      <c r="G550" s="205">
        <f t="shared" si="28"/>
        <v>630</v>
      </c>
      <c r="H550" s="225">
        <f t="shared" si="28"/>
        <v>36.740000000000009</v>
      </c>
      <c r="I550" s="225">
        <f t="shared" si="28"/>
        <v>20.85</v>
      </c>
      <c r="J550" s="225">
        <f t="shared" si="28"/>
        <v>84.31</v>
      </c>
      <c r="K550" s="225">
        <f t="shared" si="28"/>
        <v>678.52</v>
      </c>
      <c r="L550" s="205">
        <f t="shared" si="28"/>
        <v>670</v>
      </c>
      <c r="M550" s="225">
        <f t="shared" si="28"/>
        <v>39.540000000000006</v>
      </c>
      <c r="N550" s="225">
        <f t="shared" si="28"/>
        <v>20.45</v>
      </c>
      <c r="O550" s="225">
        <f t="shared" si="28"/>
        <v>88.31</v>
      </c>
      <c r="P550" s="225">
        <f t="shared" si="28"/>
        <v>704.32</v>
      </c>
      <c r="Q550" s="246"/>
    </row>
    <row r="551" spans="1:17" x14ac:dyDescent="0.25">
      <c r="A551" s="76" t="s">
        <v>24</v>
      </c>
      <c r="B551" s="226"/>
      <c r="C551" s="186">
        <f>C550*4/F550</f>
        <v>0.23471846929087856</v>
      </c>
      <c r="D551" s="186">
        <f>D550*9/F550</f>
        <v>0.26865916891842545</v>
      </c>
      <c r="E551" s="186">
        <f>E550*4/F550</f>
        <v>0.48572263200175264</v>
      </c>
      <c r="F551" s="186">
        <f>F550/2100</f>
        <v>0.26081904761904762</v>
      </c>
      <c r="G551" s="227"/>
      <c r="H551" s="186">
        <f>H550*4/K550</f>
        <v>0.21658904674880627</v>
      </c>
      <c r="I551" s="186">
        <f>I550*9/K550</f>
        <v>0.27655780227554089</v>
      </c>
      <c r="J551" s="186">
        <f>J550*4/K550</f>
        <v>0.49702293226434008</v>
      </c>
      <c r="K551" s="186">
        <f>K550/2450</f>
        <v>0.27694693877551019</v>
      </c>
      <c r="L551" s="227"/>
      <c r="M551" s="186">
        <f>M550*4/P550</f>
        <v>0.22455701953657431</v>
      </c>
      <c r="N551" s="186">
        <f>N550*9/P550</f>
        <v>0.26131587914584276</v>
      </c>
      <c r="O551" s="186">
        <f>O550*4/P550</f>
        <v>0.50153339391185825</v>
      </c>
      <c r="P551" s="186">
        <f>P550/2700</f>
        <v>0.26085925925925929</v>
      </c>
      <c r="Q551" s="246"/>
    </row>
    <row r="552" spans="1:17" x14ac:dyDescent="0.25">
      <c r="A552" s="72"/>
      <c r="B552" s="235"/>
      <c r="C552" s="191"/>
      <c r="D552" s="191"/>
      <c r="E552" s="191"/>
      <c r="F552" s="191"/>
      <c r="G552" s="235"/>
      <c r="H552" s="191"/>
      <c r="I552" s="191"/>
      <c r="J552" s="191"/>
      <c r="K552" s="191"/>
      <c r="L552" s="235"/>
      <c r="M552" s="191"/>
      <c r="N552" s="191"/>
      <c r="O552" s="191"/>
      <c r="P552" s="191"/>
      <c r="Q552" s="246"/>
    </row>
    <row r="553" spans="1:17" ht="25.5" x14ac:dyDescent="0.25">
      <c r="A553" s="205" t="s">
        <v>26</v>
      </c>
      <c r="B553" s="205" t="s">
        <v>32</v>
      </c>
      <c r="C553" s="205" t="s">
        <v>33</v>
      </c>
      <c r="D553" s="205" t="s">
        <v>34</v>
      </c>
      <c r="E553" s="205" t="s">
        <v>35</v>
      </c>
      <c r="F553" s="205" t="s">
        <v>36</v>
      </c>
      <c r="G553" s="205" t="s">
        <v>37</v>
      </c>
      <c r="H553" s="205" t="s">
        <v>38</v>
      </c>
      <c r="I553" s="205" t="s">
        <v>39</v>
      </c>
      <c r="J553" s="205" t="s">
        <v>40</v>
      </c>
      <c r="K553" s="205" t="s">
        <v>41</v>
      </c>
      <c r="L553" s="205" t="s">
        <v>42</v>
      </c>
      <c r="M553" s="191"/>
      <c r="N553" s="202"/>
      <c r="O553" s="202"/>
      <c r="P553" s="202"/>
      <c r="Q553" s="246"/>
    </row>
    <row r="554" spans="1:17" x14ac:dyDescent="0.25">
      <c r="A554" s="59" t="s">
        <v>27</v>
      </c>
      <c r="B554" s="244">
        <v>512</v>
      </c>
      <c r="C554" s="244">
        <v>0.4</v>
      </c>
      <c r="D554" s="244">
        <v>2.2999999999999998</v>
      </c>
      <c r="E554" s="244">
        <v>13.5</v>
      </c>
      <c r="F554" s="244">
        <v>0.3</v>
      </c>
      <c r="G554" s="244">
        <v>0.3</v>
      </c>
      <c r="H554" s="244">
        <v>6</v>
      </c>
      <c r="I554" s="244">
        <v>0.3</v>
      </c>
      <c r="J554" s="244">
        <v>38.299999999999997</v>
      </c>
      <c r="K554" s="244">
        <v>1.1000000000000001</v>
      </c>
      <c r="L554" s="244">
        <v>23.3</v>
      </c>
      <c r="M554" s="191"/>
      <c r="N554" s="246"/>
      <c r="O554" s="246"/>
      <c r="P554" s="246"/>
      <c r="Q554" s="246"/>
    </row>
    <row r="555" spans="1:17" x14ac:dyDescent="0.25">
      <c r="A555" s="59" t="s">
        <v>25</v>
      </c>
      <c r="B555" s="244">
        <v>647</v>
      </c>
      <c r="C555" s="244">
        <v>0.4</v>
      </c>
      <c r="D555" s="244">
        <v>2.6</v>
      </c>
      <c r="E555" s="244">
        <v>15.1</v>
      </c>
      <c r="F555" s="244">
        <v>0.3</v>
      </c>
      <c r="G555" s="244">
        <v>0.3</v>
      </c>
      <c r="H555" s="244">
        <v>7.5</v>
      </c>
      <c r="I555" s="244">
        <v>0.3</v>
      </c>
      <c r="J555" s="244">
        <v>45</v>
      </c>
      <c r="K555" s="244">
        <v>1.2</v>
      </c>
      <c r="L555" s="244">
        <v>24.6</v>
      </c>
      <c r="M555" s="191"/>
      <c r="N555" s="202"/>
      <c r="O555" s="202"/>
      <c r="P555" s="202"/>
      <c r="Q555" s="246"/>
    </row>
    <row r="556" spans="1:17" x14ac:dyDescent="0.25">
      <c r="A556" s="59" t="s">
        <v>28</v>
      </c>
      <c r="B556" s="244">
        <v>660.1</v>
      </c>
      <c r="C556" s="244">
        <v>0.6</v>
      </c>
      <c r="D556" s="244">
        <v>2.8</v>
      </c>
      <c r="E556" s="244">
        <v>15.8</v>
      </c>
      <c r="F556" s="244">
        <v>0.3</v>
      </c>
      <c r="G556" s="244">
        <v>0.4</v>
      </c>
      <c r="H556" s="244">
        <v>7.7</v>
      </c>
      <c r="I556" s="244">
        <v>0.5</v>
      </c>
      <c r="J556" s="244">
        <v>51.2</v>
      </c>
      <c r="K556" s="244">
        <v>1.4</v>
      </c>
      <c r="L556" s="244">
        <v>24.7</v>
      </c>
      <c r="M556" s="191"/>
      <c r="N556" s="246"/>
      <c r="O556" s="246"/>
      <c r="P556" s="246"/>
      <c r="Q556" s="246"/>
    </row>
    <row r="557" spans="1:17" ht="25.5" x14ac:dyDescent="0.25">
      <c r="A557" s="205" t="s">
        <v>29</v>
      </c>
      <c r="B557" s="206" t="s">
        <v>44</v>
      </c>
      <c r="C557" s="206" t="s">
        <v>45</v>
      </c>
      <c r="D557" s="206" t="s">
        <v>46</v>
      </c>
      <c r="E557" s="206" t="s">
        <v>47</v>
      </c>
      <c r="F557" s="206" t="s">
        <v>48</v>
      </c>
      <c r="G557" s="206" t="s">
        <v>49</v>
      </c>
      <c r="H557" s="191"/>
      <c r="I557" s="324" t="s">
        <v>43</v>
      </c>
      <c r="J557" s="323"/>
      <c r="K557" s="191"/>
      <c r="L557" s="192"/>
      <c r="M557" s="191"/>
      <c r="N557" s="201"/>
      <c r="O557" s="201"/>
      <c r="P557" s="201"/>
      <c r="Q557" s="246"/>
    </row>
    <row r="558" spans="1:17" x14ac:dyDescent="0.25">
      <c r="A558" s="59" t="s">
        <v>27</v>
      </c>
      <c r="B558" s="244">
        <v>119.2</v>
      </c>
      <c r="C558" s="244">
        <v>246.5</v>
      </c>
      <c r="D558" s="244">
        <v>66.900000000000006</v>
      </c>
      <c r="E558" s="244">
        <v>837.4</v>
      </c>
      <c r="F558" s="244">
        <v>1.9</v>
      </c>
      <c r="G558" s="244">
        <v>0.6</v>
      </c>
      <c r="H558" s="193"/>
      <c r="I558" s="322">
        <v>5.4</v>
      </c>
      <c r="J558" s="323"/>
      <c r="K558" s="191"/>
      <c r="L558" s="192"/>
      <c r="M558" s="191"/>
      <c r="N558" s="202"/>
      <c r="O558" s="202"/>
      <c r="P558" s="202"/>
      <c r="Q558" s="246"/>
    </row>
    <row r="559" spans="1:17" x14ac:dyDescent="0.25">
      <c r="A559" s="59" t="s">
        <v>25</v>
      </c>
      <c r="B559" s="244">
        <v>141.9</v>
      </c>
      <c r="C559" s="244">
        <v>295.5</v>
      </c>
      <c r="D559" s="244">
        <v>81.7</v>
      </c>
      <c r="E559" s="244">
        <v>966.4</v>
      </c>
      <c r="F559" s="244">
        <v>2.2000000000000002</v>
      </c>
      <c r="G559" s="244">
        <v>0.8</v>
      </c>
      <c r="H559" s="193"/>
      <c r="I559" s="322">
        <v>7</v>
      </c>
      <c r="J559" s="323"/>
      <c r="K559" s="191"/>
      <c r="L559" s="192"/>
      <c r="M559" s="191"/>
      <c r="N559" s="201"/>
      <c r="O559" s="201"/>
      <c r="P559" s="201"/>
      <c r="Q559" s="246"/>
    </row>
    <row r="560" spans="1:17" x14ac:dyDescent="0.25">
      <c r="A560" s="59" t="s">
        <v>28</v>
      </c>
      <c r="B560" s="244">
        <v>155.1</v>
      </c>
      <c r="C560" s="244">
        <v>325.7</v>
      </c>
      <c r="D560" s="244">
        <v>86.9</v>
      </c>
      <c r="E560" s="244">
        <v>1014.7</v>
      </c>
      <c r="F560" s="244">
        <v>2.2999999999999998</v>
      </c>
      <c r="G560" s="244">
        <v>0.8</v>
      </c>
      <c r="H560" s="193"/>
      <c r="I560" s="322">
        <v>9.83</v>
      </c>
      <c r="J560" s="323"/>
      <c r="K560" s="191"/>
      <c r="L560" s="192"/>
      <c r="M560" s="191"/>
      <c r="N560" s="191"/>
      <c r="O560" s="191"/>
      <c r="P560" s="191"/>
      <c r="Q560" s="246"/>
    </row>
    <row r="561" spans="1:17" x14ac:dyDescent="0.25">
      <c r="A561" s="197"/>
      <c r="B561" s="293"/>
      <c r="C561" s="293"/>
      <c r="D561" s="293"/>
      <c r="E561" s="293"/>
      <c r="F561" s="293"/>
      <c r="G561" s="293"/>
      <c r="H561" s="193"/>
      <c r="I561" s="198"/>
      <c r="J561" s="293"/>
      <c r="K561" s="221"/>
      <c r="L561" s="193"/>
      <c r="M561" s="191"/>
      <c r="N561" s="191"/>
      <c r="O561" s="191"/>
      <c r="P561" s="191"/>
      <c r="Q561" s="246"/>
    </row>
    <row r="562" spans="1:17" x14ac:dyDescent="0.25">
      <c r="A562" s="172"/>
      <c r="B562" s="198"/>
      <c r="C562" s="198"/>
      <c r="D562" s="198"/>
      <c r="E562" s="198"/>
      <c r="F562" s="198"/>
      <c r="G562" s="198"/>
      <c r="H562" s="193"/>
      <c r="I562" s="198"/>
      <c r="J562" s="198"/>
      <c r="K562" s="191"/>
      <c r="L562" s="192"/>
      <c r="M562" s="191"/>
      <c r="N562" s="191"/>
      <c r="O562" s="191"/>
      <c r="P562" s="191"/>
      <c r="Q562" s="248"/>
    </row>
    <row r="563" spans="1:17" x14ac:dyDescent="0.25">
      <c r="A563" s="172"/>
      <c r="B563" s="198"/>
      <c r="C563" s="198"/>
      <c r="D563" s="198"/>
      <c r="E563" s="198"/>
      <c r="F563" s="198"/>
      <c r="G563" s="198"/>
      <c r="H563" s="193"/>
      <c r="I563" s="198"/>
      <c r="J563" s="198"/>
      <c r="K563" s="191"/>
      <c r="L563" s="192"/>
      <c r="M563" s="191"/>
      <c r="N563" s="191"/>
      <c r="O563" s="191"/>
      <c r="P563" s="191"/>
      <c r="Q563" s="248"/>
    </row>
    <row r="564" spans="1:17" x14ac:dyDescent="0.25">
      <c r="A564" s="172"/>
      <c r="B564" s="198"/>
      <c r="C564" s="198"/>
      <c r="D564" s="198"/>
      <c r="E564" s="198"/>
      <c r="F564" s="198"/>
      <c r="G564" s="198"/>
      <c r="H564" s="193"/>
      <c r="I564" s="198"/>
      <c r="J564" s="198"/>
      <c r="K564" s="191"/>
      <c r="L564" s="192"/>
      <c r="M564" s="191"/>
      <c r="N564" s="191"/>
      <c r="O564" s="191"/>
      <c r="P564" s="191"/>
      <c r="Q564" s="248"/>
    </row>
    <row r="565" spans="1:17" x14ac:dyDescent="0.25">
      <c r="A565" s="172"/>
      <c r="B565" s="198"/>
      <c r="C565" s="198"/>
      <c r="D565" s="198"/>
      <c r="E565" s="198"/>
      <c r="F565" s="198"/>
      <c r="G565" s="198"/>
      <c r="H565" s="193"/>
      <c r="I565" s="198"/>
      <c r="J565" s="198"/>
      <c r="K565" s="191"/>
      <c r="L565" s="192"/>
      <c r="M565" s="191"/>
      <c r="N565" s="191"/>
      <c r="O565" s="191"/>
      <c r="P565" s="191"/>
      <c r="Q565" s="248"/>
    </row>
    <row r="566" spans="1:17" x14ac:dyDescent="0.25">
      <c r="A566" s="172"/>
      <c r="B566" s="198"/>
      <c r="C566" s="198"/>
      <c r="D566" s="198"/>
      <c r="E566" s="198"/>
      <c r="F566" s="198"/>
      <c r="G566" s="198"/>
      <c r="H566" s="193"/>
      <c r="I566" s="198"/>
      <c r="J566" s="198"/>
      <c r="K566" s="191"/>
      <c r="L566" s="192"/>
      <c r="M566" s="191"/>
      <c r="N566" s="191"/>
      <c r="O566" s="191"/>
      <c r="P566" s="191"/>
      <c r="Q566" s="248"/>
    </row>
    <row r="567" spans="1:17" x14ac:dyDescent="0.25">
      <c r="A567" s="172"/>
      <c r="B567" s="198"/>
      <c r="C567" s="198"/>
      <c r="D567" s="198"/>
      <c r="E567" s="198"/>
      <c r="F567" s="198"/>
      <c r="G567" s="198"/>
      <c r="H567" s="193"/>
      <c r="I567" s="198"/>
      <c r="J567" s="198"/>
      <c r="K567" s="191"/>
      <c r="L567" s="192"/>
      <c r="M567" s="191"/>
      <c r="N567" s="191"/>
      <c r="O567" s="191"/>
      <c r="P567" s="191"/>
      <c r="Q567" s="248"/>
    </row>
    <row r="568" spans="1:17" x14ac:dyDescent="0.25">
      <c r="A568" s="172"/>
      <c r="B568" s="198"/>
      <c r="C568" s="198"/>
      <c r="D568" s="198"/>
      <c r="E568" s="198"/>
      <c r="F568" s="198"/>
      <c r="G568" s="198"/>
      <c r="H568" s="193"/>
      <c r="I568" s="198"/>
      <c r="J568" s="198"/>
      <c r="K568" s="191"/>
      <c r="L568" s="192"/>
      <c r="M568" s="191"/>
      <c r="N568" s="191"/>
      <c r="O568" s="191"/>
      <c r="P568" s="191"/>
      <c r="Q568" s="248"/>
    </row>
    <row r="569" spans="1:17" x14ac:dyDescent="0.25">
      <c r="A569" s="172"/>
      <c r="B569" s="198"/>
      <c r="C569" s="198"/>
      <c r="D569" s="198"/>
      <c r="E569" s="198"/>
      <c r="F569" s="198"/>
      <c r="G569" s="198"/>
      <c r="H569" s="193"/>
      <c r="I569" s="198"/>
      <c r="J569" s="198"/>
      <c r="K569" s="191"/>
      <c r="L569" s="192"/>
      <c r="M569" s="191"/>
      <c r="N569" s="191"/>
      <c r="O569" s="191"/>
      <c r="P569" s="191"/>
      <c r="Q569" s="248"/>
    </row>
    <row r="570" spans="1:17" x14ac:dyDescent="0.25">
      <c r="A570" s="172"/>
      <c r="B570" s="198"/>
      <c r="C570" s="198"/>
      <c r="D570" s="198"/>
      <c r="E570" s="198"/>
      <c r="F570" s="198"/>
      <c r="G570" s="198"/>
      <c r="H570" s="193"/>
      <c r="I570" s="198"/>
      <c r="J570" s="198"/>
      <c r="K570" s="191"/>
      <c r="L570" s="192"/>
      <c r="M570" s="191"/>
      <c r="N570" s="191"/>
      <c r="O570" s="191"/>
      <c r="P570" s="191"/>
      <c r="Q570" s="248"/>
    </row>
    <row r="571" spans="1:17" x14ac:dyDescent="0.25">
      <c r="A571" s="202" t="s">
        <v>69</v>
      </c>
      <c r="B571" s="192"/>
      <c r="C571" s="191"/>
      <c r="D571" s="191"/>
      <c r="E571" s="191"/>
      <c r="F571" s="191"/>
      <c r="G571" s="235"/>
      <c r="H571" s="191"/>
      <c r="I571" s="191"/>
      <c r="J571" s="191"/>
      <c r="K571" s="191"/>
      <c r="L571" s="235"/>
      <c r="M571" s="191"/>
      <c r="N571" s="191"/>
      <c r="O571" s="191"/>
      <c r="P571" s="191"/>
      <c r="Q571" s="246"/>
    </row>
    <row r="572" spans="1:17" x14ac:dyDescent="0.25">
      <c r="A572" s="202" t="s">
        <v>202</v>
      </c>
      <c r="B572" s="192"/>
      <c r="C572" s="192"/>
      <c r="D572" s="192"/>
      <c r="E572" s="192"/>
      <c r="F572" s="192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246"/>
    </row>
    <row r="573" spans="1:17" x14ac:dyDescent="0.25">
      <c r="A573" s="83">
        <v>1</v>
      </c>
      <c r="B573" s="214">
        <v>2</v>
      </c>
      <c r="C573" s="214">
        <v>3</v>
      </c>
      <c r="D573" s="214">
        <v>4</v>
      </c>
      <c r="E573" s="214">
        <v>5</v>
      </c>
      <c r="F573" s="214">
        <v>6</v>
      </c>
      <c r="G573" s="214">
        <v>7</v>
      </c>
      <c r="H573" s="214">
        <v>8</v>
      </c>
      <c r="I573" s="214">
        <v>9</v>
      </c>
      <c r="J573" s="214">
        <v>10</v>
      </c>
      <c r="K573" s="214">
        <v>11</v>
      </c>
      <c r="L573" s="214">
        <v>12</v>
      </c>
      <c r="M573" s="214">
        <v>13</v>
      </c>
      <c r="N573" s="214">
        <v>14</v>
      </c>
      <c r="O573" s="214">
        <v>15</v>
      </c>
      <c r="P573" s="214">
        <v>16</v>
      </c>
      <c r="Q573" s="246"/>
    </row>
    <row r="574" spans="1:17" ht="25.5" x14ac:dyDescent="0.25">
      <c r="A574" s="59" t="s">
        <v>201</v>
      </c>
      <c r="B574" s="205">
        <v>60</v>
      </c>
      <c r="C574" s="213">
        <v>0.7</v>
      </c>
      <c r="D574" s="213">
        <v>3.1</v>
      </c>
      <c r="E574" s="213">
        <v>2.2000000000000002</v>
      </c>
      <c r="F574" s="213">
        <v>39.4</v>
      </c>
      <c r="G574" s="205">
        <v>80</v>
      </c>
      <c r="H574" s="213">
        <v>1</v>
      </c>
      <c r="I574" s="213">
        <v>3.2</v>
      </c>
      <c r="J574" s="213">
        <v>2.8</v>
      </c>
      <c r="K574" s="213">
        <v>43.7</v>
      </c>
      <c r="L574" s="205">
        <v>100</v>
      </c>
      <c r="M574" s="213">
        <v>1.2</v>
      </c>
      <c r="N574" s="213">
        <v>3.2</v>
      </c>
      <c r="O574" s="213">
        <v>3.6</v>
      </c>
      <c r="P574" s="213">
        <v>48</v>
      </c>
      <c r="Q574" s="246"/>
    </row>
    <row r="575" spans="1:17" x14ac:dyDescent="0.25">
      <c r="A575" s="168" t="s">
        <v>199</v>
      </c>
      <c r="B575" s="269">
        <v>200</v>
      </c>
      <c r="C575" s="270">
        <v>7</v>
      </c>
      <c r="D575" s="270">
        <v>7.2</v>
      </c>
      <c r="E575" s="270">
        <v>13.3</v>
      </c>
      <c r="F575" s="270">
        <v>244.5</v>
      </c>
      <c r="G575" s="269">
        <v>220</v>
      </c>
      <c r="H575" s="271">
        <v>7.5</v>
      </c>
      <c r="I575" s="270">
        <v>8.1999999999999993</v>
      </c>
      <c r="J575" s="270">
        <v>16.899999999999999</v>
      </c>
      <c r="K575" s="270">
        <v>268.2</v>
      </c>
      <c r="L575" s="269">
        <v>250</v>
      </c>
      <c r="M575" s="270">
        <v>9.1999999999999993</v>
      </c>
      <c r="N575" s="270">
        <v>10.199999999999999</v>
      </c>
      <c r="O575" s="270">
        <v>19.2</v>
      </c>
      <c r="P575" s="271">
        <v>291.89999999999998</v>
      </c>
      <c r="Q575" s="246"/>
    </row>
    <row r="576" spans="1:17" x14ac:dyDescent="0.25">
      <c r="A576" s="59" t="s">
        <v>142</v>
      </c>
      <c r="B576" s="205">
        <v>200</v>
      </c>
      <c r="C576" s="297">
        <v>0.3</v>
      </c>
      <c r="D576" s="297">
        <v>0.4</v>
      </c>
      <c r="E576" s="297">
        <v>15.6</v>
      </c>
      <c r="F576" s="297">
        <v>68.5</v>
      </c>
      <c r="G576" s="205">
        <v>200</v>
      </c>
      <c r="H576" s="297">
        <v>0.3</v>
      </c>
      <c r="I576" s="297">
        <v>0.4</v>
      </c>
      <c r="J576" s="297">
        <v>15.6</v>
      </c>
      <c r="K576" s="297">
        <v>68.5</v>
      </c>
      <c r="L576" s="205">
        <v>200</v>
      </c>
      <c r="M576" s="297">
        <v>0.3</v>
      </c>
      <c r="N576" s="297">
        <v>0.4</v>
      </c>
      <c r="O576" s="297">
        <v>15.6</v>
      </c>
      <c r="P576" s="297">
        <v>68.5</v>
      </c>
      <c r="Q576" s="246"/>
    </row>
    <row r="577" spans="1:17" ht="25.5" x14ac:dyDescent="0.25">
      <c r="A577" s="59" t="s">
        <v>146</v>
      </c>
      <c r="B577" s="205">
        <v>30</v>
      </c>
      <c r="C577" s="213">
        <v>2.2000000000000002</v>
      </c>
      <c r="D577" s="213">
        <v>0.3</v>
      </c>
      <c r="E577" s="213">
        <v>13.8</v>
      </c>
      <c r="F577" s="213">
        <v>67.5</v>
      </c>
      <c r="G577" s="205">
        <v>50</v>
      </c>
      <c r="H577" s="225">
        <v>3.7</v>
      </c>
      <c r="I577" s="213">
        <v>0.5</v>
      </c>
      <c r="J577" s="213">
        <v>22.9</v>
      </c>
      <c r="K577" s="213">
        <v>112.5</v>
      </c>
      <c r="L577" s="205">
        <v>50</v>
      </c>
      <c r="M577" s="213">
        <v>3.7</v>
      </c>
      <c r="N577" s="213">
        <v>0.5</v>
      </c>
      <c r="O577" s="213">
        <v>22.9</v>
      </c>
      <c r="P577" s="213">
        <v>112.5</v>
      </c>
      <c r="Q577" s="246"/>
    </row>
    <row r="578" spans="1:17" x14ac:dyDescent="0.25">
      <c r="A578" s="75" t="s">
        <v>5</v>
      </c>
      <c r="B578" s="205">
        <f t="shared" ref="B578:P578" si="29">SUM(B574:B577)</f>
        <v>490</v>
      </c>
      <c r="C578" s="225">
        <f t="shared" si="29"/>
        <v>10.199999999999999</v>
      </c>
      <c r="D578" s="225">
        <f t="shared" si="29"/>
        <v>11.000000000000002</v>
      </c>
      <c r="E578" s="225">
        <f t="shared" si="29"/>
        <v>44.900000000000006</v>
      </c>
      <c r="F578" s="225">
        <f t="shared" si="29"/>
        <v>419.9</v>
      </c>
      <c r="G578" s="205">
        <f t="shared" si="29"/>
        <v>550</v>
      </c>
      <c r="H578" s="225">
        <f t="shared" si="29"/>
        <v>12.5</v>
      </c>
      <c r="I578" s="225">
        <f t="shared" si="29"/>
        <v>12.299999999999999</v>
      </c>
      <c r="J578" s="225">
        <f t="shared" si="29"/>
        <v>58.199999999999996</v>
      </c>
      <c r="K578" s="225">
        <f t="shared" si="29"/>
        <v>492.9</v>
      </c>
      <c r="L578" s="205">
        <f t="shared" si="29"/>
        <v>600</v>
      </c>
      <c r="M578" s="225">
        <f t="shared" si="29"/>
        <v>14.399999999999999</v>
      </c>
      <c r="N578" s="225">
        <f t="shared" si="29"/>
        <v>14.299999999999999</v>
      </c>
      <c r="O578" s="225">
        <f t="shared" si="29"/>
        <v>61.3</v>
      </c>
      <c r="P578" s="225">
        <f t="shared" si="29"/>
        <v>520.9</v>
      </c>
      <c r="Q578" s="246"/>
    </row>
    <row r="579" spans="1:17" x14ac:dyDescent="0.25">
      <c r="A579" s="76" t="s">
        <v>24</v>
      </c>
      <c r="B579" s="226"/>
      <c r="C579" s="186">
        <f>C578*4/F578</f>
        <v>9.7165991902834009E-2</v>
      </c>
      <c r="D579" s="186">
        <f>D578*9/F578</f>
        <v>0.23577042152893551</v>
      </c>
      <c r="E579" s="186">
        <f>E578*4/F578</f>
        <v>0.4277208859252204</v>
      </c>
      <c r="F579" s="187">
        <f>F578/1700</f>
        <v>0.247</v>
      </c>
      <c r="G579" s="227"/>
      <c r="H579" s="186">
        <f>H578*4/K578</f>
        <v>0.10144045445323596</v>
      </c>
      <c r="I579" s="186">
        <f>I578*9/K578</f>
        <v>0.22458916615946439</v>
      </c>
      <c r="J579" s="186">
        <f>J578*4/K578</f>
        <v>0.47230675593426658</v>
      </c>
      <c r="K579" s="187">
        <f>K578/2000</f>
        <v>0.24645</v>
      </c>
      <c r="L579" s="227"/>
      <c r="M579" s="186">
        <f>M578*4/P578</f>
        <v>0.11057784603570742</v>
      </c>
      <c r="N579" s="186">
        <f>N578*9/P578</f>
        <v>0.24707237473603377</v>
      </c>
      <c r="O579" s="186">
        <f>O578*4/P578</f>
        <v>0.4707237473603379</v>
      </c>
      <c r="P579" s="187">
        <f>P578/2100</f>
        <v>0.24804761904761904</v>
      </c>
      <c r="Q579" s="246"/>
    </row>
    <row r="580" spans="1:17" x14ac:dyDescent="0.25">
      <c r="A580" s="74"/>
      <c r="B580" s="192"/>
      <c r="C580" s="202"/>
      <c r="D580" s="192"/>
      <c r="E580" s="192"/>
      <c r="F580" s="192"/>
      <c r="G580" s="192"/>
      <c r="H580" s="202"/>
      <c r="I580" s="192"/>
      <c r="J580" s="192"/>
      <c r="K580" s="192"/>
      <c r="L580" s="192"/>
      <c r="M580" s="202"/>
      <c r="N580" s="192"/>
      <c r="O580" s="192"/>
      <c r="P580" s="192"/>
      <c r="Q580" s="246"/>
    </row>
    <row r="581" spans="1:17" ht="25.5" x14ac:dyDescent="0.25">
      <c r="A581" s="205" t="s">
        <v>26</v>
      </c>
      <c r="B581" s="205" t="s">
        <v>32</v>
      </c>
      <c r="C581" s="205" t="s">
        <v>33</v>
      </c>
      <c r="D581" s="205" t="s">
        <v>34</v>
      </c>
      <c r="E581" s="205" t="s">
        <v>35</v>
      </c>
      <c r="F581" s="205" t="s">
        <v>36</v>
      </c>
      <c r="G581" s="205" t="s">
        <v>37</v>
      </c>
      <c r="H581" s="205" t="s">
        <v>38</v>
      </c>
      <c r="I581" s="205" t="s">
        <v>39</v>
      </c>
      <c r="J581" s="205" t="s">
        <v>40</v>
      </c>
      <c r="K581" s="205" t="s">
        <v>41</v>
      </c>
      <c r="L581" s="205" t="s">
        <v>42</v>
      </c>
      <c r="M581" s="192"/>
      <c r="N581" s="202"/>
      <c r="O581" s="202"/>
      <c r="P581" s="202"/>
      <c r="Q581" s="246"/>
    </row>
    <row r="582" spans="1:17" x14ac:dyDescent="0.25">
      <c r="A582" s="59" t="s">
        <v>27</v>
      </c>
      <c r="B582" s="244">
        <v>344.7</v>
      </c>
      <c r="C582" s="244">
        <v>0.4</v>
      </c>
      <c r="D582" s="244">
        <v>3.3</v>
      </c>
      <c r="E582" s="244">
        <v>15.3</v>
      </c>
      <c r="F582" s="244">
        <v>0.2</v>
      </c>
      <c r="G582" s="244">
        <v>0.1</v>
      </c>
      <c r="H582" s="244">
        <v>5.5</v>
      </c>
      <c r="I582" s="244">
        <v>0.3</v>
      </c>
      <c r="J582" s="244">
        <v>20</v>
      </c>
      <c r="K582" s="244">
        <v>1.7</v>
      </c>
      <c r="L582" s="244">
        <v>25.1</v>
      </c>
      <c r="M582" s="192"/>
      <c r="N582" s="246"/>
      <c r="O582" s="246"/>
      <c r="P582" s="246"/>
      <c r="Q582" s="246"/>
    </row>
    <row r="583" spans="1:17" x14ac:dyDescent="0.25">
      <c r="A583" s="59" t="s">
        <v>25</v>
      </c>
      <c r="B583" s="244">
        <v>414</v>
      </c>
      <c r="C583" s="244">
        <v>0.4</v>
      </c>
      <c r="D583" s="244">
        <v>3.3</v>
      </c>
      <c r="E583" s="244">
        <v>20.399999999999999</v>
      </c>
      <c r="F583" s="244">
        <v>0.4</v>
      </c>
      <c r="G583" s="244">
        <v>0.3</v>
      </c>
      <c r="H583" s="244">
        <v>7</v>
      </c>
      <c r="I583" s="244">
        <v>0.4</v>
      </c>
      <c r="J583" s="244">
        <v>35.299999999999997</v>
      </c>
      <c r="K583" s="244">
        <v>2.1</v>
      </c>
      <c r="L583" s="244">
        <v>27.7</v>
      </c>
      <c r="M583" s="192"/>
      <c r="N583" s="202"/>
      <c r="O583" s="202"/>
      <c r="P583" s="202"/>
      <c r="Q583" s="246"/>
    </row>
    <row r="584" spans="1:17" x14ac:dyDescent="0.25">
      <c r="A584" s="59" t="s">
        <v>28</v>
      </c>
      <c r="B584" s="244">
        <v>531.5</v>
      </c>
      <c r="C584" s="244">
        <v>0.5</v>
      </c>
      <c r="D584" s="244">
        <v>3.3</v>
      </c>
      <c r="E584" s="244">
        <v>146.80000000000001</v>
      </c>
      <c r="F584" s="244">
        <v>2.4</v>
      </c>
      <c r="G584" s="244">
        <v>2.4</v>
      </c>
      <c r="H584" s="244">
        <v>2.4</v>
      </c>
      <c r="I584" s="244">
        <v>2.4</v>
      </c>
      <c r="J584" s="244">
        <v>46.9</v>
      </c>
      <c r="K584" s="244">
        <v>2.4</v>
      </c>
      <c r="L584" s="244">
        <v>29.3</v>
      </c>
      <c r="M584" s="192"/>
      <c r="N584" s="246"/>
      <c r="O584" s="246"/>
      <c r="P584" s="246"/>
      <c r="Q584" s="246"/>
    </row>
    <row r="585" spans="1:17" ht="25.5" x14ac:dyDescent="0.25">
      <c r="A585" s="205" t="s">
        <v>29</v>
      </c>
      <c r="B585" s="205" t="s">
        <v>44</v>
      </c>
      <c r="C585" s="205" t="s">
        <v>45</v>
      </c>
      <c r="D585" s="205" t="s">
        <v>46</v>
      </c>
      <c r="E585" s="205" t="s">
        <v>47</v>
      </c>
      <c r="F585" s="205" t="s">
        <v>48</v>
      </c>
      <c r="G585" s="205" t="s">
        <v>49</v>
      </c>
      <c r="H585" s="191"/>
      <c r="I585" s="324" t="s">
        <v>43</v>
      </c>
      <c r="J585" s="323"/>
      <c r="K585" s="191"/>
      <c r="L585" s="192"/>
      <c r="M585" s="192"/>
      <c r="N585" s="201"/>
      <c r="O585" s="202"/>
      <c r="P585" s="202"/>
      <c r="Q585" s="246"/>
    </row>
    <row r="586" spans="1:17" x14ac:dyDescent="0.25">
      <c r="A586" s="59" t="s">
        <v>27</v>
      </c>
      <c r="B586" s="244">
        <v>60.6</v>
      </c>
      <c r="C586" s="244">
        <v>264.8</v>
      </c>
      <c r="D586" s="244">
        <v>60.5</v>
      </c>
      <c r="E586" s="244">
        <v>645.9</v>
      </c>
      <c r="F586" s="244">
        <v>6.8</v>
      </c>
      <c r="G586" s="244">
        <v>0.6</v>
      </c>
      <c r="H586" s="193"/>
      <c r="I586" s="322">
        <v>7.9</v>
      </c>
      <c r="J586" s="323"/>
      <c r="K586" s="191"/>
      <c r="L586" s="192"/>
      <c r="M586" s="192"/>
      <c r="N586" s="202"/>
      <c r="O586" s="202"/>
      <c r="P586" s="202"/>
      <c r="Q586" s="246"/>
    </row>
    <row r="587" spans="1:17" x14ac:dyDescent="0.25">
      <c r="A587" s="59" t="s">
        <v>25</v>
      </c>
      <c r="B587" s="244">
        <v>72.2</v>
      </c>
      <c r="C587" s="244">
        <v>308.10000000000002</v>
      </c>
      <c r="D587" s="244">
        <v>72.099999999999994</v>
      </c>
      <c r="E587" s="244">
        <v>737</v>
      </c>
      <c r="F587" s="244">
        <v>7.2</v>
      </c>
      <c r="G587" s="244">
        <v>0.8</v>
      </c>
      <c r="H587" s="193"/>
      <c r="I587" s="322">
        <v>9.6</v>
      </c>
      <c r="J587" s="323"/>
      <c r="K587" s="191"/>
      <c r="L587" s="192"/>
      <c r="M587" s="192"/>
      <c r="N587" s="201"/>
      <c r="O587" s="201"/>
      <c r="P587" s="201"/>
      <c r="Q587" s="246"/>
    </row>
    <row r="588" spans="1:17" x14ac:dyDescent="0.25">
      <c r="A588" s="59" t="s">
        <v>28</v>
      </c>
      <c r="B588" s="244">
        <v>75.099999999999994</v>
      </c>
      <c r="C588" s="244">
        <v>345.2</v>
      </c>
      <c r="D588" s="244">
        <v>75.099999999999994</v>
      </c>
      <c r="E588" s="244">
        <v>866.8</v>
      </c>
      <c r="F588" s="244">
        <v>8.9</v>
      </c>
      <c r="G588" s="244">
        <v>0.8</v>
      </c>
      <c r="H588" s="193"/>
      <c r="I588" s="322">
        <v>10</v>
      </c>
      <c r="J588" s="323"/>
      <c r="K588" s="191"/>
      <c r="L588" s="192"/>
      <c r="M588" s="192"/>
      <c r="N588" s="246"/>
      <c r="O588" s="246"/>
      <c r="P588" s="246"/>
      <c r="Q588" s="246"/>
    </row>
    <row r="589" spans="1:17" x14ac:dyDescent="0.25">
      <c r="A589" s="15" t="s">
        <v>31</v>
      </c>
      <c r="B589" s="11"/>
      <c r="C589" s="11"/>
      <c r="D589" s="11"/>
      <c r="E589" s="11"/>
      <c r="F589" s="11"/>
      <c r="G589" s="11"/>
      <c r="H589" s="28"/>
      <c r="I589" s="28"/>
      <c r="J589" s="28"/>
      <c r="K589" s="28"/>
      <c r="L589" s="28"/>
      <c r="M589" s="28"/>
      <c r="N589" s="28"/>
      <c r="O589" s="28"/>
      <c r="P589" s="4"/>
      <c r="Q589" s="4"/>
    </row>
    <row r="590" spans="1:17" x14ac:dyDescent="0.25">
      <c r="A590" s="4" t="s">
        <v>30</v>
      </c>
      <c r="B590" s="11"/>
      <c r="C590" s="11"/>
      <c r="D590" s="11"/>
      <c r="E590" s="11"/>
      <c r="F590" s="11"/>
      <c r="G590" s="11"/>
      <c r="H590" s="28"/>
      <c r="I590" s="28"/>
      <c r="J590" s="28"/>
      <c r="K590" s="28"/>
      <c r="L590" s="28"/>
      <c r="M590" s="28"/>
      <c r="N590" s="28"/>
      <c r="O590" s="28"/>
      <c r="P590" s="4"/>
      <c r="Q590" s="4"/>
    </row>
    <row r="591" spans="1:17" x14ac:dyDescent="0.25">
      <c r="A591" s="7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x14ac:dyDescent="0.25">
      <c r="A592" s="7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x14ac:dyDescent="0.25">
      <c r="A593" s="7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x14ac:dyDescent="0.25">
      <c r="A594" s="7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x14ac:dyDescent="0.25">
      <c r="A595" s="7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</row>
  </sheetData>
  <mergeCells count="93">
    <mergeCell ref="I51:J51"/>
    <mergeCell ref="C1:E1"/>
    <mergeCell ref="B4:F4"/>
    <mergeCell ref="G4:K4"/>
    <mergeCell ref="L4:P4"/>
    <mergeCell ref="I18:J18"/>
    <mergeCell ref="I19:J19"/>
    <mergeCell ref="I20:J20"/>
    <mergeCell ref="I21:J21"/>
    <mergeCell ref="I48:J48"/>
    <mergeCell ref="I49:J49"/>
    <mergeCell ref="I50:J50"/>
    <mergeCell ref="I138:J138"/>
    <mergeCell ref="I78:J78"/>
    <mergeCell ref="I79:J79"/>
    <mergeCell ref="I80:J80"/>
    <mergeCell ref="I81:J81"/>
    <mergeCell ref="I109:J109"/>
    <mergeCell ref="I110:J110"/>
    <mergeCell ref="I111:J111"/>
    <mergeCell ref="I112:J112"/>
    <mergeCell ref="I135:J135"/>
    <mergeCell ref="I136:J136"/>
    <mergeCell ref="I137:J137"/>
    <mergeCell ref="I228:J228"/>
    <mergeCell ref="B154:F154"/>
    <mergeCell ref="G154:K154"/>
    <mergeCell ref="L154:P154"/>
    <mergeCell ref="I169:J169"/>
    <mergeCell ref="I170:J170"/>
    <mergeCell ref="I171:J171"/>
    <mergeCell ref="I172:J172"/>
    <mergeCell ref="I196:J196"/>
    <mergeCell ref="I197:J197"/>
    <mergeCell ref="I198:J198"/>
    <mergeCell ref="I199:J199"/>
    <mergeCell ref="B305:F305"/>
    <mergeCell ref="G305:K305"/>
    <mergeCell ref="I229:J229"/>
    <mergeCell ref="I230:J230"/>
    <mergeCell ref="I231:J231"/>
    <mergeCell ref="I258:J258"/>
    <mergeCell ref="I259:J259"/>
    <mergeCell ref="I260:J260"/>
    <mergeCell ref="I261:J261"/>
    <mergeCell ref="I286:J286"/>
    <mergeCell ref="I287:J287"/>
    <mergeCell ref="I288:J288"/>
    <mergeCell ref="I289:J289"/>
    <mergeCell ref="L453:P453"/>
    <mergeCell ref="I378:J378"/>
    <mergeCell ref="I406:J406"/>
    <mergeCell ref="I436:J436"/>
    <mergeCell ref="I437:J437"/>
    <mergeCell ref="L305:P305"/>
    <mergeCell ref="I319:J319"/>
    <mergeCell ref="I320:J320"/>
    <mergeCell ref="I321:J321"/>
    <mergeCell ref="I322:J322"/>
    <mergeCell ref="I377:J377"/>
    <mergeCell ref="I346:J346"/>
    <mergeCell ref="I347:J347"/>
    <mergeCell ref="I348:J348"/>
    <mergeCell ref="B453:F453"/>
    <mergeCell ref="G453:K453"/>
    <mergeCell ref="I349:J349"/>
    <mergeCell ref="I375:J375"/>
    <mergeCell ref="I376:J376"/>
    <mergeCell ref="I407:J407"/>
    <mergeCell ref="I408:J408"/>
    <mergeCell ref="I409:J409"/>
    <mergeCell ref="I434:J434"/>
    <mergeCell ref="I435:J435"/>
    <mergeCell ref="I529:J529"/>
    <mergeCell ref="I467:J467"/>
    <mergeCell ref="I468:J468"/>
    <mergeCell ref="I469:J469"/>
    <mergeCell ref="I526:J526"/>
    <mergeCell ref="I527:J527"/>
    <mergeCell ref="I528:J528"/>
    <mergeCell ref="I470:J470"/>
    <mergeCell ref="I494:J494"/>
    <mergeCell ref="I496:J496"/>
    <mergeCell ref="I497:J497"/>
    <mergeCell ref="I495:J495"/>
    <mergeCell ref="I588:J588"/>
    <mergeCell ref="I557:J557"/>
    <mergeCell ref="I558:J558"/>
    <mergeCell ref="I559:J559"/>
    <mergeCell ref="I560:J560"/>
    <mergeCell ref="I585:J585"/>
    <mergeCell ref="I586:J586"/>
    <mergeCell ref="I587:J58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Лето осень</vt:lpstr>
      <vt:lpstr>Зима весна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Торопова Ирина Сериковна</cp:lastModifiedBy>
  <cp:lastPrinted>2025-11-06T04:34:27Z</cp:lastPrinted>
  <dcterms:created xsi:type="dcterms:W3CDTF">2023-10-06T16:10:51Z</dcterms:created>
  <dcterms:modified xsi:type="dcterms:W3CDTF">2025-11-06T04:34:43Z</dcterms:modified>
</cp:coreProperties>
</file>